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tenabe.sharepoint.com/sites/TeamsMarketing/Shared Documents/Marketing Partena Professional Group/Campaigns_old/2026/2026_Amplify/2026_Actiris/docs/"/>
    </mc:Choice>
  </mc:AlternateContent>
  <xr:revisionPtr revIDLastSave="0" documentId="8_{44972824-2E35-4EA6-A2D9-90CB80B34059}" xr6:coauthVersionLast="47" xr6:coauthVersionMax="47" xr10:uidLastSave="{00000000-0000-0000-0000-000000000000}"/>
  <bookViews>
    <workbookView xWindow="-108" yWindow="-108" windowWidth="23256" windowHeight="12456" tabRatio="830" firstSheet="10" activeTab="2" xr2:uid="{00000000-000D-0000-FFFF-FFFF00000000}"/>
  </bookViews>
  <sheets>
    <sheet name="Financial Plan" sheetId="4" r:id="rId1"/>
    <sheet name="I) Investments" sheetId="5" r:id="rId2"/>
    <sheet name="II) Financing" sheetId="14" r:id="rId3"/>
    <sheet name="III) Revenue &amp; variable costs" sheetId="6" r:id="rId4"/>
    <sheet name="List of costs (for information)" sheetId="19" r:id="rId5"/>
    <sheet name="IV) Fixed Costs" sheetId="7" r:id="rId6"/>
    <sheet name="V) Disallowed Expenses" sheetId="8" r:id="rId7"/>
    <sheet name="VI) Income Statement" sheetId="9" r:id="rId8"/>
    <sheet name="VII) Taxes" sheetId="10" r:id="rId9"/>
    <sheet name="VIII) Break-Even Turnover" sheetId="11" r:id="rId10"/>
    <sheet name="IX) Dashboard" sheetId="18" r:id="rId11"/>
    <sheet name="X) Cash Flow Statement" sheetId="16" r:id="rId12"/>
    <sheet name="Fiscal break-even point" sheetId="13" r:id="rId13"/>
  </sheets>
  <definedNames>
    <definedName name="_xlnm.Print_Area" localSheetId="1">'I) Investments'!$A$1:$H$43</definedName>
    <definedName name="_xlnm.Print_Area" localSheetId="2">'II) Financing'!$A$1:$C$43</definedName>
    <definedName name="_xlnm.Print_Area" localSheetId="3">'III) Revenue &amp; variable costs'!$A$1:$K$29</definedName>
    <definedName name="_xlnm.Print_Area" localSheetId="5">'IV) Fixed Costs'!$A$1:$D$80</definedName>
    <definedName name="_xlnm.Print_Area" localSheetId="6">'V) Disallowed Expenses'!$A$1:$E$20</definedName>
    <definedName name="_xlnm.Print_Area" localSheetId="7">'VI) Income Statement'!$A$1:$C$52</definedName>
    <definedName name="_xlnm.Print_Area" localSheetId="8">'VII) Taxes'!$A$1:$L$27</definedName>
    <definedName name="_xlnm.Print_Area" localSheetId="9">'VIII) Break-Even Turnover'!$A$1:$L$49</definedName>
    <definedName name="_xlnm.Print_Titles" localSheetId="5">'IV) Fixed Costs'!$A:$A,'IV) Fixed Costs'!$1:$5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6" l="1"/>
  <c r="H22" i="6"/>
  <c r="H23" i="6"/>
  <c r="H24" i="6"/>
  <c r="H25" i="6"/>
  <c r="H26" i="6"/>
  <c r="H20" i="6"/>
  <c r="N65" i="16"/>
  <c r="N62" i="16"/>
  <c r="N61" i="16"/>
  <c r="B32" i="14"/>
  <c r="B24" i="14"/>
  <c r="B40" i="14"/>
  <c r="B30" i="9"/>
  <c r="I9" i="11"/>
  <c r="H9" i="11"/>
  <c r="C10" i="9"/>
  <c r="B10" i="9"/>
  <c r="C7" i="9"/>
  <c r="B7" i="9"/>
  <c r="E27" i="6"/>
  <c r="E14" i="6"/>
  <c r="F27" i="6"/>
  <c r="C4" i="9"/>
  <c r="B4" i="9"/>
  <c r="H19" i="6"/>
  <c r="K19" i="6"/>
  <c r="F19" i="6"/>
  <c r="E19" i="6"/>
  <c r="K7" i="6"/>
  <c r="K8" i="6"/>
  <c r="K9" i="6"/>
  <c r="K10" i="6"/>
  <c r="K11" i="6"/>
  <c r="K12" i="6"/>
  <c r="K13" i="6"/>
  <c r="E7" i="6"/>
  <c r="F7" i="6"/>
  <c r="H7" i="6" s="1"/>
  <c r="G7" i="6"/>
  <c r="E8" i="6"/>
  <c r="F8" i="6"/>
  <c r="G8" i="6"/>
  <c r="H8" i="6"/>
  <c r="E9" i="6"/>
  <c r="F9" i="6"/>
  <c r="G9" i="6"/>
  <c r="H9" i="6"/>
  <c r="E10" i="6"/>
  <c r="F10" i="6"/>
  <c r="H10" i="6" s="1"/>
  <c r="G10" i="6"/>
  <c r="E11" i="6"/>
  <c r="F11" i="6"/>
  <c r="G11" i="6"/>
  <c r="H11" i="6"/>
  <c r="E12" i="6"/>
  <c r="F12" i="6"/>
  <c r="G12" i="6"/>
  <c r="H12" i="6"/>
  <c r="E13" i="6"/>
  <c r="F13" i="6"/>
  <c r="H13" i="6" s="1"/>
  <c r="G13" i="6"/>
  <c r="K6" i="6"/>
  <c r="G19" i="6" l="1"/>
  <c r="A8" i="10" l="1"/>
  <c r="A8" i="13"/>
  <c r="B29" i="14"/>
  <c r="C63" i="7" l="1"/>
  <c r="C16" i="9" s="1"/>
  <c r="G15" i="18" s="1"/>
  <c r="N63" i="16"/>
  <c r="N60" i="16" s="1"/>
  <c r="B34" i="7"/>
  <c r="B16" i="7"/>
  <c r="B39" i="7"/>
  <c r="B6" i="8"/>
  <c r="B7" i="8"/>
  <c r="B8" i="8"/>
  <c r="E8" i="8"/>
  <c r="A7" i="13"/>
  <c r="A17" i="13" s="1"/>
  <c r="E17" i="13" s="1"/>
  <c r="A6" i="13"/>
  <c r="D6" i="13" s="1"/>
  <c r="F16" i="10"/>
  <c r="A6" i="10"/>
  <c r="A17" i="10" s="1"/>
  <c r="B16" i="10"/>
  <c r="E19" i="10"/>
  <c r="A7" i="10"/>
  <c r="E18" i="10" s="1"/>
  <c r="E16" i="10"/>
  <c r="A16" i="10"/>
  <c r="B15" i="8"/>
  <c r="C39" i="7"/>
  <c r="F6" i="6"/>
  <c r="E6" i="6"/>
  <c r="B2" i="16"/>
  <c r="K26" i="6"/>
  <c r="K25" i="6"/>
  <c r="K24" i="6"/>
  <c r="K23" i="6"/>
  <c r="K22" i="6"/>
  <c r="K21" i="6"/>
  <c r="K20" i="6"/>
  <c r="A50" i="16"/>
  <c r="C83" i="16"/>
  <c r="D83" i="16"/>
  <c r="E83" i="16"/>
  <c r="F83" i="16"/>
  <c r="G83" i="16"/>
  <c r="H83" i="16"/>
  <c r="I83" i="16"/>
  <c r="J83" i="16"/>
  <c r="K83" i="16"/>
  <c r="L83" i="16"/>
  <c r="M83" i="16"/>
  <c r="N84" i="16"/>
  <c r="N83" i="16" s="1"/>
  <c r="B4" i="16"/>
  <c r="C4" i="16"/>
  <c r="D4" i="16"/>
  <c r="E4" i="16"/>
  <c r="F4" i="16"/>
  <c r="F91" i="16" s="1"/>
  <c r="G4" i="16"/>
  <c r="H4" i="16"/>
  <c r="I4" i="16"/>
  <c r="J4" i="16"/>
  <c r="K4" i="16"/>
  <c r="L4" i="16"/>
  <c r="M4" i="16"/>
  <c r="E22" i="11"/>
  <c r="E23" i="11"/>
  <c r="E21" i="11"/>
  <c r="E40" i="11"/>
  <c r="L40" i="11"/>
  <c r="C7" i="7"/>
  <c r="C10" i="7"/>
  <c r="B10" i="7"/>
  <c r="C16" i="7"/>
  <c r="B27" i="7"/>
  <c r="C27" i="7"/>
  <c r="C53" i="7"/>
  <c r="C14" i="9" s="1"/>
  <c r="G11" i="18" s="1"/>
  <c r="B53" i="7"/>
  <c r="B14" i="9" s="1"/>
  <c r="E11" i="18" s="1"/>
  <c r="C34" i="7"/>
  <c r="B21" i="14"/>
  <c r="B71" i="7" s="1"/>
  <c r="B25" i="14"/>
  <c r="B36" i="14"/>
  <c r="F20" i="6"/>
  <c r="F21" i="6"/>
  <c r="F22" i="6"/>
  <c r="G22" i="6" s="1"/>
  <c r="F26" i="6"/>
  <c r="I26" i="6" s="1"/>
  <c r="E26" i="6"/>
  <c r="B7" i="7"/>
  <c r="N37" i="16"/>
  <c r="N38" i="16"/>
  <c r="N39" i="16"/>
  <c r="E24" i="11"/>
  <c r="K24" i="11" s="1"/>
  <c r="E25" i="11"/>
  <c r="K25" i="11" s="1"/>
  <c r="E26" i="11"/>
  <c r="L26" i="11" s="1"/>
  <c r="E27" i="11"/>
  <c r="K27" i="11" s="1"/>
  <c r="E28" i="11"/>
  <c r="K28" i="11" s="1"/>
  <c r="E20" i="6"/>
  <c r="E21" i="6"/>
  <c r="E22" i="6"/>
  <c r="M25" i="18"/>
  <c r="E33" i="11"/>
  <c r="E34" i="11"/>
  <c r="E35" i="11"/>
  <c r="E36" i="11"/>
  <c r="K36" i="11"/>
  <c r="L36" i="11"/>
  <c r="E38" i="11"/>
  <c r="K38" i="11" s="1"/>
  <c r="E39" i="11"/>
  <c r="K39" i="11" s="1"/>
  <c r="E37" i="11"/>
  <c r="K37" i="11" s="1"/>
  <c r="F23" i="6"/>
  <c r="F24" i="6"/>
  <c r="F25" i="6"/>
  <c r="E23" i="6"/>
  <c r="E24" i="6"/>
  <c r="E25" i="6"/>
  <c r="C14" i="5"/>
  <c r="B40" i="5" s="1"/>
  <c r="B41" i="5" s="1"/>
  <c r="B4" i="14" s="1"/>
  <c r="D19" i="5"/>
  <c r="E19" i="5" s="1"/>
  <c r="F19" i="5" s="1"/>
  <c r="D20" i="5"/>
  <c r="E20" i="5" s="1"/>
  <c r="F20" i="5" s="1"/>
  <c r="D21" i="5"/>
  <c r="E21" i="5" s="1"/>
  <c r="F21" i="5" s="1"/>
  <c r="D22" i="5"/>
  <c r="E22" i="5" s="1"/>
  <c r="F22" i="5" s="1"/>
  <c r="D23" i="5"/>
  <c r="E23" i="5" s="1"/>
  <c r="F23" i="5" s="1"/>
  <c r="D24" i="5"/>
  <c r="E24" i="5" s="1"/>
  <c r="F24" i="5" s="1"/>
  <c r="D25" i="5"/>
  <c r="E25" i="5" s="1"/>
  <c r="F25" i="5" s="1"/>
  <c r="D26" i="5"/>
  <c r="E26" i="5" s="1"/>
  <c r="F26" i="5" s="1"/>
  <c r="E27" i="5"/>
  <c r="F27" i="5" s="1"/>
  <c r="E5" i="5"/>
  <c r="F5" i="5" s="1"/>
  <c r="G19" i="5" s="1"/>
  <c r="E6" i="5"/>
  <c r="F6" i="5" s="1"/>
  <c r="E7" i="5"/>
  <c r="F7" i="5" s="1"/>
  <c r="G21" i="5" s="1"/>
  <c r="E8" i="5"/>
  <c r="F8" i="5" s="1"/>
  <c r="G22" i="5" s="1"/>
  <c r="E9" i="5"/>
  <c r="F9" i="5" s="1"/>
  <c r="G23" i="5" s="1"/>
  <c r="E10" i="5"/>
  <c r="F10" i="5" s="1"/>
  <c r="G24" i="5" s="1"/>
  <c r="E11" i="5"/>
  <c r="F11" i="5" s="1"/>
  <c r="G25" i="5" s="1"/>
  <c r="E12" i="5"/>
  <c r="F12" i="5" s="1"/>
  <c r="B5" i="8" s="1"/>
  <c r="E13" i="5"/>
  <c r="F13" i="5" s="1"/>
  <c r="G27" i="5" s="1"/>
  <c r="N32" i="16"/>
  <c r="N31" i="16"/>
  <c r="N29" i="16"/>
  <c r="N30" i="16"/>
  <c r="N33" i="16"/>
  <c r="N34" i="16"/>
  <c r="N20" i="16"/>
  <c r="A81" i="16"/>
  <c r="C9" i="16"/>
  <c r="C12" i="16"/>
  <c r="C18" i="16"/>
  <c r="C28" i="16"/>
  <c r="C35" i="16"/>
  <c r="C40" i="16"/>
  <c r="C52" i="16"/>
  <c r="C60" i="16"/>
  <c r="C68" i="16"/>
  <c r="C67" i="16" s="1"/>
  <c r="C72" i="16"/>
  <c r="C86" i="16"/>
  <c r="D9" i="16"/>
  <c r="D12" i="16"/>
  <c r="D18" i="16"/>
  <c r="D8" i="16" s="1"/>
  <c r="D7" i="16" s="1"/>
  <c r="D91" i="16" s="1"/>
  <c r="D28" i="16"/>
  <c r="D35" i="16"/>
  <c r="D40" i="16"/>
  <c r="D52" i="16"/>
  <c r="D60" i="16"/>
  <c r="D68" i="16"/>
  <c r="D67" i="16"/>
  <c r="D72" i="16"/>
  <c r="D86" i="16"/>
  <c r="E9" i="16"/>
  <c r="E12" i="16"/>
  <c r="E18" i="16"/>
  <c r="E28" i="16"/>
  <c r="E35" i="16"/>
  <c r="E40" i="16"/>
  <c r="E52" i="16"/>
  <c r="E60" i="16"/>
  <c r="E68" i="16"/>
  <c r="E67" i="16" s="1"/>
  <c r="E72" i="16"/>
  <c r="E86" i="16"/>
  <c r="F9" i="16"/>
  <c r="F8" i="16" s="1"/>
  <c r="F7" i="16" s="1"/>
  <c r="F12" i="16"/>
  <c r="F18" i="16"/>
  <c r="F28" i="16"/>
  <c r="F35" i="16"/>
  <c r="F40" i="16"/>
  <c r="F52" i="16"/>
  <c r="F60" i="16"/>
  <c r="F68" i="16"/>
  <c r="F67" i="16"/>
  <c r="F72" i="16"/>
  <c r="F86" i="16"/>
  <c r="G9" i="16"/>
  <c r="G8" i="16" s="1"/>
  <c r="G7" i="16" s="1"/>
  <c r="G91" i="16" s="1"/>
  <c r="G12" i="16"/>
  <c r="G18" i="16"/>
  <c r="G28" i="16"/>
  <c r="G35" i="16"/>
  <c r="G40" i="16"/>
  <c r="G52" i="16"/>
  <c r="G60" i="16"/>
  <c r="G68" i="16"/>
  <c r="G67" i="16"/>
  <c r="G72" i="16"/>
  <c r="G86" i="16"/>
  <c r="H9" i="16"/>
  <c r="H12" i="16"/>
  <c r="H18" i="16"/>
  <c r="H28" i="16"/>
  <c r="H35" i="16"/>
  <c r="H40" i="16"/>
  <c r="H52" i="16"/>
  <c r="H60" i="16"/>
  <c r="H68" i="16"/>
  <c r="H67" i="16"/>
  <c r="H72" i="16"/>
  <c r="H86" i="16"/>
  <c r="I9" i="16"/>
  <c r="I12" i="16"/>
  <c r="I8" i="16" s="1"/>
  <c r="I7" i="16" s="1"/>
  <c r="I91" i="16" s="1"/>
  <c r="I18" i="16"/>
  <c r="I28" i="16"/>
  <c r="I35" i="16"/>
  <c r="I40" i="16"/>
  <c r="I52" i="16"/>
  <c r="I60" i="16"/>
  <c r="I68" i="16"/>
  <c r="I67" i="16"/>
  <c r="I72" i="16"/>
  <c r="I86" i="16"/>
  <c r="J9" i="16"/>
  <c r="J12" i="16"/>
  <c r="J18" i="16"/>
  <c r="J28" i="16"/>
  <c r="J35" i="16"/>
  <c r="J40" i="16"/>
  <c r="J8" i="16" s="1"/>
  <c r="J7" i="16" s="1"/>
  <c r="J91" i="16" s="1"/>
  <c r="J52" i="16"/>
  <c r="J60" i="16"/>
  <c r="J68" i="16"/>
  <c r="J67" i="16"/>
  <c r="J72" i="16"/>
  <c r="J86" i="16"/>
  <c r="K9" i="16"/>
  <c r="K12" i="16"/>
  <c r="K8" i="16"/>
  <c r="K18" i="16"/>
  <c r="K28" i="16"/>
  <c r="K35" i="16"/>
  <c r="K40" i="16"/>
  <c r="K52" i="16"/>
  <c r="K60" i="16"/>
  <c r="K68" i="16"/>
  <c r="K67" i="16" s="1"/>
  <c r="K72" i="16"/>
  <c r="K86" i="16"/>
  <c r="L9" i="16"/>
  <c r="L12" i="16"/>
  <c r="L18" i="16"/>
  <c r="L28" i="16"/>
  <c r="L35" i="16"/>
  <c r="L8" i="16" s="1"/>
  <c r="L7" i="16" s="1"/>
  <c r="L91" i="16" s="1"/>
  <c r="L40" i="16"/>
  <c r="L52" i="16"/>
  <c r="L60" i="16"/>
  <c r="L68" i="16"/>
  <c r="L67" i="16" s="1"/>
  <c r="L72" i="16"/>
  <c r="L86" i="16"/>
  <c r="M9" i="16"/>
  <c r="M8" i="16" s="1"/>
  <c r="M7" i="16" s="1"/>
  <c r="M91" i="16" s="1"/>
  <c r="M12" i="16"/>
  <c r="M18" i="16"/>
  <c r="M28" i="16"/>
  <c r="M35" i="16"/>
  <c r="M40" i="16"/>
  <c r="M52" i="16"/>
  <c r="M60" i="16"/>
  <c r="M68" i="16"/>
  <c r="M67" i="16"/>
  <c r="M72" i="16"/>
  <c r="M86" i="16"/>
  <c r="B86" i="16"/>
  <c r="B72" i="16"/>
  <c r="C28" i="5"/>
  <c r="M3" i="18"/>
  <c r="E31" i="18" s="1"/>
  <c r="D5" i="8"/>
  <c r="D6" i="8"/>
  <c r="D7" i="8"/>
  <c r="D8" i="8"/>
  <c r="D14" i="8"/>
  <c r="D15" i="8"/>
  <c r="B16" i="8"/>
  <c r="D16" i="8"/>
  <c r="B17" i="8"/>
  <c r="D17" i="8"/>
  <c r="E17" i="8" s="1"/>
  <c r="B39" i="14"/>
  <c r="N10" i="16"/>
  <c r="N11" i="16"/>
  <c r="G34" i="18"/>
  <c r="G35" i="18"/>
  <c r="G36" i="18"/>
  <c r="G39" i="18"/>
  <c r="G33" i="18"/>
  <c r="E34" i="18"/>
  <c r="E35" i="18"/>
  <c r="E36" i="18"/>
  <c r="E39" i="18"/>
  <c r="E33" i="18"/>
  <c r="N3" i="18"/>
  <c r="G31" i="18" s="1"/>
  <c r="N13" i="16"/>
  <c r="N14" i="16"/>
  <c r="N15" i="16"/>
  <c r="N16" i="16"/>
  <c r="N17" i="16"/>
  <c r="B52" i="16"/>
  <c r="B9" i="16"/>
  <c r="B12" i="16"/>
  <c r="B18" i="16"/>
  <c r="B8" i="16" s="1"/>
  <c r="B28" i="16"/>
  <c r="B35" i="16"/>
  <c r="B40" i="16"/>
  <c r="N19" i="16"/>
  <c r="N21" i="16"/>
  <c r="N22" i="16"/>
  <c r="N23" i="16"/>
  <c r="N24" i="16"/>
  <c r="N25" i="16"/>
  <c r="N26" i="16"/>
  <c r="N27" i="16"/>
  <c r="N41" i="16"/>
  <c r="N42" i="16"/>
  <c r="N43" i="16"/>
  <c r="N44" i="16"/>
  <c r="N45" i="16"/>
  <c r="N46" i="16"/>
  <c r="N47" i="16"/>
  <c r="N48" i="16"/>
  <c r="N53" i="16"/>
  <c r="N54" i="16"/>
  <c r="N55" i="16"/>
  <c r="N56" i="16"/>
  <c r="N57" i="16"/>
  <c r="N58" i="16"/>
  <c r="N59" i="16"/>
  <c r="N64" i="16"/>
  <c r="B60" i="16"/>
  <c r="N69" i="16"/>
  <c r="N70" i="16"/>
  <c r="N73" i="16"/>
  <c r="N74" i="16"/>
  <c r="N75" i="16"/>
  <c r="N76" i="16"/>
  <c r="N77" i="16"/>
  <c r="N78" i="16"/>
  <c r="N79" i="16"/>
  <c r="N80" i="16"/>
  <c r="N87" i="16"/>
  <c r="B10" i="14"/>
  <c r="B14" i="14" s="1"/>
  <c r="I13" i="6"/>
  <c r="F2" i="11"/>
  <c r="E2" i="11"/>
  <c r="B15" i="13"/>
  <c r="F15" i="13" s="1"/>
  <c r="A18" i="13"/>
  <c r="E18" i="13" s="1"/>
  <c r="C3" i="7"/>
  <c r="B3" i="7"/>
  <c r="A16" i="6"/>
  <c r="A3" i="6"/>
  <c r="E8" i="16"/>
  <c r="C8" i="16"/>
  <c r="C7" i="16" s="1"/>
  <c r="C91" i="16" s="1"/>
  <c r="G25" i="6"/>
  <c r="G26" i="6"/>
  <c r="G24" i="6"/>
  <c r="I24" i="6"/>
  <c r="E32" i="18"/>
  <c r="K40" i="11"/>
  <c r="H8" i="16"/>
  <c r="H7" i="16" s="1"/>
  <c r="N52" i="16" l="1"/>
  <c r="E6" i="8"/>
  <c r="N9" i="16"/>
  <c r="F14" i="6"/>
  <c r="H6" i="6" s="1"/>
  <c r="D7" i="10"/>
  <c r="A16" i="13"/>
  <c r="E16" i="13" s="1"/>
  <c r="B84" i="16"/>
  <c r="B83" i="16" s="1"/>
  <c r="K26" i="11"/>
  <c r="L25" i="11"/>
  <c r="L27" i="11"/>
  <c r="E15" i="8"/>
  <c r="E16" i="8"/>
  <c r="N12" i="16"/>
  <c r="G23" i="6"/>
  <c r="I23" i="6" s="1"/>
  <c r="L38" i="11"/>
  <c r="L37" i="11"/>
  <c r="C6" i="9"/>
  <c r="G7" i="18" s="1"/>
  <c r="N36" i="16"/>
  <c r="N35" i="16" s="1"/>
  <c r="B33" i="14"/>
  <c r="N25" i="18" s="1"/>
  <c r="G37" i="18" s="1"/>
  <c r="E7" i="8"/>
  <c r="N40" i="16"/>
  <c r="N28" i="16"/>
  <c r="N18" i="16"/>
  <c r="I25" i="6"/>
  <c r="G21" i="6"/>
  <c r="G20" i="6"/>
  <c r="I20" i="6" s="1"/>
  <c r="I22" i="6"/>
  <c r="I9" i="6"/>
  <c r="B6" i="9"/>
  <c r="E7" i="18" s="1"/>
  <c r="I10" i="6"/>
  <c r="H21" i="5"/>
  <c r="N72" i="16"/>
  <c r="B3" i="14"/>
  <c r="B5" i="14" s="1"/>
  <c r="K7" i="16"/>
  <c r="K91" i="16" s="1"/>
  <c r="H25" i="5"/>
  <c r="E37" i="18"/>
  <c r="H19" i="5"/>
  <c r="F28" i="5"/>
  <c r="E7" i="16"/>
  <c r="E91" i="16" s="1"/>
  <c r="H24" i="5"/>
  <c r="H27" i="5"/>
  <c r="B14" i="8"/>
  <c r="E14" i="8" s="1"/>
  <c r="G20" i="5"/>
  <c r="H20" i="5" s="1"/>
  <c r="F14" i="5"/>
  <c r="H23" i="5"/>
  <c r="N26" i="18"/>
  <c r="G38" i="18" s="1"/>
  <c r="H91" i="16"/>
  <c r="H22" i="5"/>
  <c r="C71" i="7"/>
  <c r="C70" i="7" s="1"/>
  <c r="C20" i="9" s="1"/>
  <c r="G18" i="18" s="1"/>
  <c r="N68" i="16"/>
  <c r="B70" i="7"/>
  <c r="B20" i="9" s="1"/>
  <c r="E18" i="18" s="1"/>
  <c r="C3" i="9"/>
  <c r="I12" i="6"/>
  <c r="I19" i="6"/>
  <c r="M26" i="18"/>
  <c r="E38" i="18" s="1"/>
  <c r="N86" i="16"/>
  <c r="D6" i="10"/>
  <c r="G6" i="6"/>
  <c r="D7" i="13"/>
  <c r="G26" i="5"/>
  <c r="H26" i="5" s="1"/>
  <c r="I11" i="6"/>
  <c r="L39" i="11"/>
  <c r="L28" i="11"/>
  <c r="L24" i="11"/>
  <c r="I8" i="6"/>
  <c r="A19" i="10"/>
  <c r="A18" i="10"/>
  <c r="E17" i="10"/>
  <c r="E5" i="8"/>
  <c r="B63" i="7"/>
  <c r="B16" i="9" s="1"/>
  <c r="E15" i="18" s="1"/>
  <c r="E19" i="8" l="1"/>
  <c r="C23" i="9" s="1"/>
  <c r="G12" i="13" s="1"/>
  <c r="E10" i="8"/>
  <c r="B23" i="9" s="1"/>
  <c r="C12" i="13" s="1"/>
  <c r="C30" i="9"/>
  <c r="G32" i="18" s="1"/>
  <c r="G41" i="18" s="1"/>
  <c r="E41" i="18"/>
  <c r="N88" i="16" s="1"/>
  <c r="I21" i="6"/>
  <c r="I6" i="6"/>
  <c r="I7" i="6"/>
  <c r="C9" i="9"/>
  <c r="G6" i="18"/>
  <c r="G8" i="18" s="1"/>
  <c r="B61" i="7"/>
  <c r="G28" i="5"/>
  <c r="H28" i="5" s="1"/>
  <c r="C61" i="7" s="1"/>
  <c r="N67" i="16"/>
  <c r="B68" i="16"/>
  <c r="B67" i="16" s="1"/>
  <c r="B7" i="16" s="1"/>
  <c r="B91" i="16" s="1"/>
  <c r="B94" i="16" s="1"/>
  <c r="C2" i="16" s="1"/>
  <c r="C94" i="16" s="1"/>
  <c r="D2" i="16" s="1"/>
  <c r="D94" i="16" s="1"/>
  <c r="E2" i="16" s="1"/>
  <c r="E94" i="16" s="1"/>
  <c r="F2" i="16" s="1"/>
  <c r="F94" i="16" s="1"/>
  <c r="G2" i="16" s="1"/>
  <c r="G94" i="16" s="1"/>
  <c r="H2" i="16" s="1"/>
  <c r="H94" i="16" s="1"/>
  <c r="I2" i="16" s="1"/>
  <c r="I94" i="16" s="1"/>
  <c r="J2" i="16" s="1"/>
  <c r="J94" i="16" s="1"/>
  <c r="K2" i="16" s="1"/>
  <c r="K94" i="16" s="1"/>
  <c r="L2" i="16" s="1"/>
  <c r="L94" i="16" s="1"/>
  <c r="M2" i="16" s="1"/>
  <c r="M94" i="16" s="1"/>
  <c r="M28" i="18"/>
  <c r="N28" i="18"/>
  <c r="F18" i="13" l="1"/>
  <c r="G18" i="13" s="1"/>
  <c r="F16" i="13"/>
  <c r="G16" i="13" s="1"/>
  <c r="F17" i="13"/>
  <c r="G17" i="13" s="1"/>
  <c r="B18" i="13"/>
  <c r="C18" i="13" s="1"/>
  <c r="B16" i="13"/>
  <c r="C16" i="13" s="1"/>
  <c r="B17" i="13"/>
  <c r="C17" i="13" s="1"/>
  <c r="B15" i="9"/>
  <c r="B5" i="7"/>
  <c r="N5" i="16"/>
  <c r="N4" i="16" s="1"/>
  <c r="B3" i="9"/>
  <c r="C15" i="9"/>
  <c r="C5" i="7"/>
  <c r="C49" i="7" s="1"/>
  <c r="C20" i="13" l="1"/>
  <c r="C21" i="13" s="1"/>
  <c r="E6" i="11" s="1"/>
  <c r="G20" i="13"/>
  <c r="G21" i="13" s="1"/>
  <c r="F6" i="11" s="1"/>
  <c r="G14" i="18"/>
  <c r="C29" i="9"/>
  <c r="G13" i="18"/>
  <c r="C6" i="7"/>
  <c r="B9" i="9"/>
  <c r="E6" i="18"/>
  <c r="E8" i="18" s="1"/>
  <c r="B29" i="9"/>
  <c r="E14" i="18"/>
  <c r="C4" i="7" l="1"/>
  <c r="C13" i="9"/>
  <c r="B49" i="7"/>
  <c r="G10" i="18" l="1"/>
  <c r="G16" i="18" s="1"/>
  <c r="G17" i="18" s="1"/>
  <c r="G19" i="18" s="1"/>
  <c r="C12" i="9"/>
  <c r="N49" i="16"/>
  <c r="N8" i="16" s="1"/>
  <c r="N7" i="16" s="1"/>
  <c r="N50" i="16"/>
  <c r="E13" i="18"/>
  <c r="B6" i="7" l="1"/>
  <c r="B4" i="7" s="1"/>
  <c r="F9" i="11"/>
  <c r="C18" i="9"/>
  <c r="C22" i="9" s="1"/>
  <c r="C25" i="9" s="1"/>
  <c r="G13" i="10" s="1"/>
  <c r="F17" i="10" l="1"/>
  <c r="G17" i="10" s="1"/>
  <c r="F18" i="10"/>
  <c r="G18" i="10" s="1"/>
  <c r="F19" i="10"/>
  <c r="G19" i="10" s="1"/>
  <c r="G33" i="11"/>
  <c r="C37" i="11"/>
  <c r="G36" i="11"/>
  <c r="B37" i="11"/>
  <c r="A37" i="11"/>
  <c r="G35" i="11"/>
  <c r="G34" i="11"/>
  <c r="G40" i="11"/>
  <c r="G38" i="11"/>
  <c r="G39" i="11"/>
  <c r="G37" i="11"/>
  <c r="B13" i="9"/>
  <c r="B12" i="9" l="1"/>
  <c r="E10" i="18"/>
  <c r="E16" i="18" s="1"/>
  <c r="E17" i="18" s="1"/>
  <c r="E19" i="18" s="1"/>
  <c r="I39" i="11"/>
  <c r="I33" i="11"/>
  <c r="I38" i="11"/>
  <c r="I37" i="11"/>
  <c r="I36" i="11"/>
  <c r="I40" i="11"/>
  <c r="I34" i="11"/>
  <c r="I35" i="11"/>
  <c r="J34" i="11"/>
  <c r="L34" i="11" s="1"/>
  <c r="J33" i="11"/>
  <c r="L33" i="11" s="1"/>
  <c r="J40" i="11"/>
  <c r="J39" i="11"/>
  <c r="J37" i="11"/>
  <c r="J35" i="11"/>
  <c r="L35" i="11" s="1"/>
  <c r="J38" i="11"/>
  <c r="J36" i="11"/>
  <c r="G21" i="10"/>
  <c r="C26" i="9" s="1"/>
  <c r="H37" i="11"/>
  <c r="H38" i="11"/>
  <c r="H40" i="11"/>
  <c r="H36" i="11"/>
  <c r="H39" i="11"/>
  <c r="H34" i="11"/>
  <c r="K34" i="11" s="1"/>
  <c r="H33" i="11"/>
  <c r="K33" i="11" s="1"/>
  <c r="H35" i="11"/>
  <c r="K35" i="11" s="1"/>
  <c r="G20" i="18" l="1"/>
  <c r="G21" i="18" s="1"/>
  <c r="G25" i="18" s="1"/>
  <c r="G28" i="18" s="1"/>
  <c r="G43" i="18" s="1"/>
  <c r="C28" i="9"/>
  <c r="C32" i="9" s="1"/>
  <c r="C34" i="9" s="1"/>
  <c r="B18" i="9"/>
  <c r="B22" i="9" s="1"/>
  <c r="E9" i="11"/>
  <c r="B25" i="9" l="1"/>
  <c r="C13" i="10" s="1"/>
  <c r="G21" i="11"/>
  <c r="G24" i="11"/>
  <c r="G26" i="11"/>
  <c r="A25" i="11"/>
  <c r="G23" i="11"/>
  <c r="C25" i="11"/>
  <c r="G25" i="11"/>
  <c r="G27" i="11"/>
  <c r="G28" i="11"/>
  <c r="B25" i="11"/>
  <c r="G22" i="11"/>
  <c r="H22" i="11" l="1"/>
  <c r="K22" i="11" s="1"/>
  <c r="H26" i="11"/>
  <c r="H24" i="11"/>
  <c r="H28" i="11"/>
  <c r="H27" i="11"/>
  <c r="H21" i="11"/>
  <c r="K21" i="11" s="1"/>
  <c r="H25" i="11"/>
  <c r="H23" i="11"/>
  <c r="K23" i="11" s="1"/>
  <c r="I25" i="11"/>
  <c r="I27" i="11"/>
  <c r="I26" i="11"/>
  <c r="I21" i="11"/>
  <c r="I24" i="11"/>
  <c r="I28" i="11"/>
  <c r="I23" i="11"/>
  <c r="I22" i="11"/>
  <c r="J22" i="11"/>
  <c r="L22" i="11" s="1"/>
  <c r="J21" i="11"/>
  <c r="L21" i="11" s="1"/>
  <c r="J26" i="11"/>
  <c r="J23" i="11"/>
  <c r="L23" i="11" s="1"/>
  <c r="J25" i="11"/>
  <c r="J24" i="11"/>
  <c r="J28" i="11"/>
  <c r="J27" i="11"/>
  <c r="B18" i="10"/>
  <c r="C18" i="10" s="1"/>
  <c r="B19" i="10"/>
  <c r="C19" i="10" s="1"/>
  <c r="B17" i="10"/>
  <c r="C17" i="10" s="1"/>
  <c r="C21" i="10" l="1"/>
  <c r="B26" i="9" s="1"/>
  <c r="E20" i="18" s="1"/>
  <c r="E21" i="18" s="1"/>
  <c r="E25" i="18" s="1"/>
  <c r="E28" i="18" s="1"/>
  <c r="E43" i="18" s="1"/>
  <c r="B28" i="9" l="1"/>
  <c r="B32" i="9" s="1"/>
  <c r="B34" i="9" s="1"/>
</calcChain>
</file>

<file path=xl/sharedStrings.xml><?xml version="1.0" encoding="utf-8"?>
<sst xmlns="http://schemas.openxmlformats.org/spreadsheetml/2006/main" count="617" uniqueCount="437">
  <si>
    <t>Financial Plan</t>
  </si>
  <si>
    <t>I</t>
  </si>
  <si>
    <t>Investments</t>
  </si>
  <si>
    <t>II</t>
  </si>
  <si>
    <t>Financing</t>
  </si>
  <si>
    <t>III</t>
  </si>
  <si>
    <t>Revenue and variable costs</t>
  </si>
  <si>
    <t>IV</t>
  </si>
  <si>
    <t>Fix costs</t>
  </si>
  <si>
    <t>V</t>
  </si>
  <si>
    <t>Disallowed expenses</t>
  </si>
  <si>
    <t>VI</t>
  </si>
  <si>
    <t>Income statement</t>
  </si>
  <si>
    <t>VII</t>
  </si>
  <si>
    <t>Taxes</t>
  </si>
  <si>
    <t>VIII</t>
  </si>
  <si>
    <t>Break-even turnover</t>
  </si>
  <si>
    <t>IX</t>
  </si>
  <si>
    <t>Dashboard</t>
  </si>
  <si>
    <t>X</t>
  </si>
  <si>
    <t>Cash Flow Statement</t>
  </si>
  <si>
    <t>XI</t>
  </si>
  <si>
    <t>Taxes Break-Even Point</t>
  </si>
  <si>
    <t>I) INVESTMENTS</t>
  </si>
  <si>
    <t>Year 1</t>
  </si>
  <si>
    <t>Category</t>
  </si>
  <si>
    <t>Description</t>
  </si>
  <si>
    <t>Amount (excl. VAT)</t>
  </si>
  <si>
    <t># years</t>
  </si>
  <si>
    <t>% Depreciation</t>
  </si>
  <si>
    <t>Depreciation year 1</t>
  </si>
  <si>
    <t>Intangible assets</t>
  </si>
  <si>
    <t>Purchase of buildings</t>
  </si>
  <si>
    <t>Building fit-out</t>
  </si>
  <si>
    <t>Machines and equipment</t>
  </si>
  <si>
    <t>Furniture</t>
  </si>
  <si>
    <t>Tools and small hardware</t>
  </si>
  <si>
    <t>Hardware and software</t>
  </si>
  <si>
    <t>Rolling stock</t>
  </si>
  <si>
    <t>Personal contribution in kind</t>
  </si>
  <si>
    <t>Total investments to be financed at start-up</t>
  </si>
  <si>
    <t>Year 2</t>
  </si>
  <si>
    <t>Depreciation year 2</t>
  </si>
  <si>
    <t>Total annual depreciation</t>
  </si>
  <si>
    <t>Total investments to be financed in year 2</t>
  </si>
  <si>
    <t>OTHER START-UP COSTS</t>
  </si>
  <si>
    <t>Other startup costs to be financed</t>
  </si>
  <si>
    <t>Formation costs</t>
  </si>
  <si>
    <t>Rental deposit (no VAT)</t>
  </si>
  <si>
    <t>Stock</t>
  </si>
  <si>
    <t>Bank (current account) – treasury</t>
  </si>
  <si>
    <t>Cash (till)</t>
  </si>
  <si>
    <t>VAT to be pre-financed</t>
  </si>
  <si>
    <t>Kleding</t>
  </si>
  <si>
    <t>&gt; Belettering wagen (in latere fase)</t>
  </si>
  <si>
    <t>&gt; Gevel identificatie (in latere fase)</t>
  </si>
  <si>
    <t>II) FINANCING</t>
  </si>
  <si>
    <t>Total investments to be financed</t>
  </si>
  <si>
    <t>Total costs to be financed at start-up</t>
  </si>
  <si>
    <t>TOTAL AMOUNT TO BE FINANCED AT START-UP:</t>
  </si>
  <si>
    <t>Amount</t>
  </si>
  <si>
    <t>Personal contribution: money</t>
  </si>
  <si>
    <t>A) Loan from family members, acquaintances, etc.</t>
  </si>
  <si>
    <t>B) Bank loan</t>
  </si>
  <si>
    <t>C) Loan PMV</t>
  </si>
  <si>
    <t>TOTAL FUNDING AT START-UP:</t>
  </si>
  <si>
    <t>Total financing MUST be at least equal to the total amount to be financed!</t>
  </si>
  <si>
    <t>DETAIL FINANCING</t>
  </si>
  <si>
    <t>Total amount</t>
  </si>
  <si>
    <t>Term in years</t>
  </si>
  <si>
    <t>Interest rate* (in %)</t>
  </si>
  <si>
    <t>Repayment (principal + interest) Year 1</t>
  </si>
  <si>
    <t>Repayment (principal + interest) Year 2</t>
  </si>
  <si>
    <t>*minimum of 1% and maximum of 2%</t>
  </si>
  <si>
    <t>III) REVENUE &amp; VARIABLE COSTS</t>
  </si>
  <si>
    <t>Option service providers</t>
  </si>
  <si>
    <t>Products and services</t>
  </si>
  <si>
    <t># per year</t>
  </si>
  <si>
    <t>PP/piece*</t>
  </si>
  <si>
    <t>SP/piece*</t>
  </si>
  <si>
    <t>Variable costs</t>
  </si>
  <si>
    <t>Revenu</t>
  </si>
  <si>
    <t>Gross profit margin</t>
  </si>
  <si>
    <t>Share of revenu</t>
  </si>
  <si>
    <t># hours / service</t>
  </si>
  <si>
    <t>Profit / hour</t>
  </si>
  <si>
    <t>* EXCLUSIEF btw!</t>
  </si>
  <si>
    <t>COSTS</t>
  </si>
  <si>
    <t>Fixed cost</t>
  </si>
  <si>
    <t>Variable cost</t>
  </si>
  <si>
    <t>Monthly amount</t>
  </si>
  <si>
    <t>Annual amount</t>
  </si>
  <si>
    <t>PREPARATION</t>
  </si>
  <si>
    <t>Registration CBE/VAT</t>
  </si>
  <si>
    <t>Specific permits (FAVV, Unisono, registration, etc.)</t>
  </si>
  <si>
    <t>Prototype costs</t>
  </si>
  <si>
    <t>Publication in the Belgian Official Gazette</t>
  </si>
  <si>
    <t>Notary costs</t>
  </si>
  <si>
    <t>Fees (lawyer, architect)</t>
  </si>
  <si>
    <t>Start-up costs for bookkeeper/accountant</t>
  </si>
  <si>
    <t>Professional association membership</t>
  </si>
  <si>
    <t>Price certificates</t>
  </si>
  <si>
    <t xml:space="preserve">Other </t>
  </si>
  <si>
    <t>ADMINISTRATIVE/IT</t>
  </si>
  <si>
    <t>Accountancy (software/fees)</t>
  </si>
  <si>
    <t>Office supplies (printer, copier, etc.)</t>
  </si>
  <si>
    <t>Software (subsciptions and purchase)</t>
  </si>
  <si>
    <t>Hardware</t>
  </si>
  <si>
    <t>External advice (consultancy)</t>
  </si>
  <si>
    <t>Data storage costs</t>
  </si>
  <si>
    <t>Company contribution</t>
  </si>
  <si>
    <t>Filing of the annual accounts</t>
  </si>
  <si>
    <t>Other</t>
  </si>
  <si>
    <t xml:space="preserve">INSURANCE </t>
  </si>
  <si>
    <t>Civil liability</t>
  </si>
  <si>
    <t>Free Supplementary Pension for the Self-Employed</t>
  </si>
  <si>
    <t>Guaranteed Income</t>
  </si>
  <si>
    <t>Transportation</t>
  </si>
  <si>
    <t>Fire / Theft</t>
  </si>
  <si>
    <t>Insurance entrepreneur</t>
  </si>
  <si>
    <t>Staff insurance (work accidents, hospitalization insurance, etc.)</t>
  </si>
  <si>
    <t>Material</t>
  </si>
  <si>
    <t>ACCOMMODATION COSTS</t>
  </si>
  <si>
    <t>Purchase of commercial property</t>
  </si>
  <si>
    <t>Restoration, refurbishment</t>
  </si>
  <si>
    <t>Guarantee</t>
  </si>
  <si>
    <t>Rent</t>
  </si>
  <si>
    <t>Community fee</t>
  </si>
  <si>
    <t>Electricity</t>
  </si>
  <si>
    <t>Gas</t>
  </si>
  <si>
    <t>Water</t>
  </si>
  <si>
    <t>Telephone, internet</t>
  </si>
  <si>
    <t>Rent Co working place</t>
  </si>
  <si>
    <t>Property tax / Provincial tax / Municipal taks</t>
  </si>
  <si>
    <t xml:space="preserve">Maintenance </t>
  </si>
  <si>
    <t>Alarm system + contract</t>
  </si>
  <si>
    <t>Parking subscription</t>
  </si>
  <si>
    <t>Fire safety</t>
  </si>
  <si>
    <t>COMMUNICATION</t>
  </si>
  <si>
    <t>Website development</t>
  </si>
  <si>
    <t>Maintenance of the website</t>
  </si>
  <si>
    <t>Domain name</t>
  </si>
  <si>
    <t>Sample, promotional gifts, promotional items</t>
  </si>
  <si>
    <t>Corporate identity (logo, business cards, banner, letterhead, etc.)</t>
  </si>
  <si>
    <t>Sponsorship</t>
  </si>
  <si>
    <t>Fair / trade fair / exhibition</t>
  </si>
  <si>
    <t>Social media</t>
  </si>
  <si>
    <t>Networking</t>
  </si>
  <si>
    <t>Representation costs</t>
  </si>
  <si>
    <t>Publicity costs (mailings, leaflets, advertisements, etc.)</t>
  </si>
  <si>
    <t>Showroom</t>
  </si>
  <si>
    <t>STAFF</t>
  </si>
  <si>
    <t>Manager's salary</t>
  </si>
  <si>
    <t>Social contributions entrepreneur</t>
  </si>
  <si>
    <t>Student wages</t>
  </si>
  <si>
    <t>Employee wages</t>
  </si>
  <si>
    <t>Cost freelancers</t>
  </si>
  <si>
    <t>Social secretariat</t>
  </si>
  <si>
    <t>Benefit in kind car</t>
  </si>
  <si>
    <t>Medical service</t>
  </si>
  <si>
    <t xml:space="preserve">Benefit in kind </t>
  </si>
  <si>
    <t>BANK CHARGES</t>
  </si>
  <si>
    <t>Loan application costs</t>
  </si>
  <si>
    <t>Acquisition costs</t>
  </si>
  <si>
    <t>Cash credit interest</t>
  </si>
  <si>
    <t>Microcredit interests</t>
  </si>
  <si>
    <t>Interest bank</t>
  </si>
  <si>
    <t>Bank account costs</t>
  </si>
  <si>
    <t>Payment terminal costs</t>
  </si>
  <si>
    <t>Bancontact costs</t>
  </si>
  <si>
    <t>TRAINING</t>
  </si>
  <si>
    <t>Formation and training</t>
  </si>
  <si>
    <t>Subscriptions, professional documentation</t>
  </si>
  <si>
    <t>Travel</t>
  </si>
  <si>
    <t>PRODUCT</t>
  </si>
  <si>
    <t>Purchase for resale</t>
  </si>
  <si>
    <t>Purchase raw materials</t>
  </si>
  <si>
    <t>Packaging</t>
  </si>
  <si>
    <t>Shipping costs</t>
  </si>
  <si>
    <t>Intermediaries Committee</t>
  </si>
  <si>
    <t>Storage space</t>
  </si>
  <si>
    <t>Purchase material</t>
  </si>
  <si>
    <t>Maintenance and repair of machines and materials</t>
  </si>
  <si>
    <t>Rent equipment</t>
  </si>
  <si>
    <t>Professional clothing purchase and maintenance</t>
  </si>
  <si>
    <t>Waste (tax and collection costs)</t>
  </si>
  <si>
    <t>Tools and small materials</t>
  </si>
  <si>
    <t>MOVING COSTS</t>
  </si>
  <si>
    <t>Taxes, road tax</t>
  </si>
  <si>
    <t>Leasing car</t>
  </si>
  <si>
    <t>Public transport</t>
  </si>
  <si>
    <t>Purchase car</t>
  </si>
  <si>
    <t>Maintenance and repairs</t>
  </si>
  <si>
    <t>Tyres</t>
  </si>
  <si>
    <t>Fuel</t>
  </si>
  <si>
    <t>Parking, toll, vignette</t>
  </si>
  <si>
    <t>Driver's license</t>
  </si>
  <si>
    <t>IV) FIXED COSTS</t>
  </si>
  <si>
    <t>TOTAL FIXED COSTS</t>
  </si>
  <si>
    <t>SERVICES AND MISCELLANEOUS GOODS</t>
  </si>
  <si>
    <t>Rent and rental charges</t>
  </si>
  <si>
    <t xml:space="preserve">Rent </t>
  </si>
  <si>
    <t>Rental charges</t>
  </si>
  <si>
    <t>Buildings</t>
  </si>
  <si>
    <t>Machines</t>
  </si>
  <si>
    <t>Interior design</t>
  </si>
  <si>
    <t>Others :</t>
  </si>
  <si>
    <t>Deliveries to the business</t>
  </si>
  <si>
    <t>Consumption costs (electricity, gas, water)</t>
  </si>
  <si>
    <t>Public transport/car sharing</t>
  </si>
  <si>
    <t>Small tools</t>
  </si>
  <si>
    <t>Office supplies</t>
  </si>
  <si>
    <t>Stamps</t>
  </si>
  <si>
    <t>Telephone and fax</t>
  </si>
  <si>
    <t>Mobile phone</t>
  </si>
  <si>
    <t>Internet</t>
  </si>
  <si>
    <t>Insurance</t>
  </si>
  <si>
    <t>Fire insurance</t>
  </si>
  <si>
    <t>Car insurance</t>
  </si>
  <si>
    <t>Theft insurance</t>
  </si>
  <si>
    <t>Professional liability insurance</t>
  </si>
  <si>
    <t>Guaranteed income</t>
  </si>
  <si>
    <t>Voluntary supplementary pension</t>
  </si>
  <si>
    <t>Payments to third parties</t>
  </si>
  <si>
    <t>Start-up costs (business counter, notary, etc.)</t>
  </si>
  <si>
    <t>Accountant's fee</t>
  </si>
  <si>
    <t>External training courses</t>
  </si>
  <si>
    <t>Memberships (Service Clubs, Associations, etc.)</t>
  </si>
  <si>
    <t>Marketing- en reclamekosten</t>
  </si>
  <si>
    <t>Advertisements</t>
  </si>
  <si>
    <t>Catalogue, printed matter</t>
  </si>
  <si>
    <t>Sponsoring</t>
  </si>
  <si>
    <t>Samples and gadgets</t>
  </si>
  <si>
    <t>Corporate gifts</t>
  </si>
  <si>
    <t>Trade fairs</t>
  </si>
  <si>
    <t>Restaurant expenses</t>
  </si>
  <si>
    <t>Hospitality and representation expenses</t>
  </si>
  <si>
    <t>Hosting website</t>
  </si>
  <si>
    <t>Social security contributions (not to be filled in by you)</t>
  </si>
  <si>
    <t>Partena Professional</t>
  </si>
  <si>
    <t>Choisir sa caisse d'Assurances Sociales</t>
  </si>
  <si>
    <t>Frais de gestion des cotisations sociales</t>
  </si>
  <si>
    <t>Personnel costs</t>
  </si>
  <si>
    <t>Gross annual salary</t>
  </si>
  <si>
    <t>Employer social security contributions</t>
  </si>
  <si>
    <t>Holiday pay</t>
  </si>
  <si>
    <t>Year-end bonus</t>
  </si>
  <si>
    <t>Medical Service</t>
  </si>
  <si>
    <t>Others:</t>
  </si>
  <si>
    <t>DEPRECIATION</t>
  </si>
  <si>
    <t>TAXES</t>
  </si>
  <si>
    <t>Road tax</t>
  </si>
  <si>
    <t>Property tax</t>
  </si>
  <si>
    <t>Provincial tax</t>
  </si>
  <si>
    <t>Sabam</t>
  </si>
  <si>
    <t>FINANCIAL COSTS</t>
  </si>
  <si>
    <t>Interests</t>
  </si>
  <si>
    <t>Bank charges</t>
  </si>
  <si>
    <t>Comments:</t>
  </si>
  <si>
    <t>V) DISALLOWED EXPENSES</t>
  </si>
  <si>
    <t>Description of costs</t>
  </si>
  <si>
    <t>% Deductible</t>
  </si>
  <si>
    <t>% Non-deductible</t>
  </si>
  <si>
    <t>Rejected amount</t>
  </si>
  <si>
    <t>Car expenses</t>
  </si>
  <si>
    <t>Hospitality and reception expenses</t>
  </si>
  <si>
    <t>TOTAL</t>
  </si>
  <si>
    <t>VI) Income statement</t>
  </si>
  <si>
    <t>OPERATING REVENUES</t>
  </si>
  <si>
    <t>- VARIABLE COSTS</t>
  </si>
  <si>
    <t>Merchandise, raw materials and consumables</t>
  </si>
  <si>
    <t>= GROSS MARGIN</t>
  </si>
  <si>
    <t>Average gross margin</t>
  </si>
  <si>
    <t>- FIXED COSTS</t>
  </si>
  <si>
    <t>Services and miscellaneous goods</t>
  </si>
  <si>
    <t>Depreciation</t>
  </si>
  <si>
    <t>Other operating expenses</t>
  </si>
  <si>
    <t>COMPANY RESULT</t>
  </si>
  <si>
    <t>financiel products</t>
  </si>
  <si>
    <t>financiel costs</t>
  </si>
  <si>
    <t>RESULT BEFORE TAKS</t>
  </si>
  <si>
    <t>disallowed expenses</t>
  </si>
  <si>
    <t>TOTAL SUBJECT TO TAKS</t>
  </si>
  <si>
    <t>Taxes on the result</t>
  </si>
  <si>
    <t>Capital repayment</t>
  </si>
  <si>
    <t>CASH FLOW FOR THE FINANCIAL YEAR</t>
  </si>
  <si>
    <t>Monthly average for personal expenses and investments</t>
  </si>
  <si>
    <t>VII) TAXES (simulation) for sole proprietorships only</t>
  </si>
  <si>
    <t>TAX BRACKETS AY 2025</t>
  </si>
  <si>
    <t>From</t>
  </si>
  <si>
    <t>to</t>
  </si>
  <si>
    <t>Rate</t>
  </si>
  <si>
    <t>and more</t>
  </si>
  <si>
    <t>Scenario Year 1</t>
  </si>
  <si>
    <t>Scenario Year 2</t>
  </si>
  <si>
    <t>To be charged</t>
  </si>
  <si>
    <t>This personal income tax calculation does not take into account the specific situation of</t>
  </si>
  <si>
    <t>the entrepreneur (e.g., dependent children, pension savings, …)</t>
  </si>
  <si>
    <t>VIII) BREAK-EVEN TURNOVER</t>
  </si>
  <si>
    <t>How much do you want to earn gross per month?</t>
  </si>
  <si>
    <t>Net*, that becomes:</t>
  </si>
  <si>
    <t>This personal income tax calculation does not take into account the entrepreneur's specific situation (e.g., dependent children, pension savings, etc.).</t>
  </si>
  <si>
    <t>Break-even turnover (per year)</t>
  </si>
  <si>
    <t>Revenue forecast</t>
  </si>
  <si>
    <t>TIME SPENT</t>
  </si>
  <si>
    <t>Number of months of business activity per year</t>
  </si>
  <si>
    <t>Number of weeks of business activity per year</t>
  </si>
  <si>
    <t>Number of days of business activity per week</t>
  </si>
  <si>
    <t>BREAK-EVEN SALES YEAR 1 AS OF:</t>
  </si>
  <si>
    <t>Product</t>
  </si>
  <si>
    <t>Year</t>
  </si>
  <si>
    <t>Month</t>
  </si>
  <si>
    <t>Week</t>
  </si>
  <si>
    <t>Day</t>
  </si>
  <si>
    <t>units/month</t>
  </si>
  <si>
    <t>units/day</t>
  </si>
  <si>
    <t>Year 1 - Break-even sales by:</t>
  </si>
  <si>
    <t>BREAK-EVEN SALES YEAR 2 AS OF:</t>
  </si>
  <si>
    <t>IX) Dashboard – Activities of a sole proprietorship</t>
  </si>
  <si>
    <t>Fill in only the gray cells.</t>
  </si>
  <si>
    <t>Monthly personal expenses</t>
  </si>
  <si>
    <t>Year:</t>
  </si>
  <si>
    <t>Cost of living**</t>
  </si>
  <si>
    <t>Number of months</t>
  </si>
  <si>
    <t>Food products</t>
  </si>
  <si>
    <t>Operating revenu</t>
  </si>
  <si>
    <t>Telephone</t>
  </si>
  <si>
    <t>1. Revenue (excl. VAT)</t>
  </si>
  <si>
    <t>2. Purchases (excl. VAT)</t>
  </si>
  <si>
    <t>3. Gross operating result (1 - 2)</t>
  </si>
  <si>
    <t>…</t>
  </si>
  <si>
    <t>Operating expenses</t>
  </si>
  <si>
    <t>4. Services and miscellaneous goods</t>
  </si>
  <si>
    <t>5. Salaries and social security contributions (if you employ staff)</t>
  </si>
  <si>
    <t>6. Social security contributions – Self-employed persons</t>
  </si>
  <si>
    <t>7. Depreciation and impairment losses</t>
  </si>
  <si>
    <t>8. Other operating expenses</t>
  </si>
  <si>
    <t>9. Total operating expenses (4 to 8 inclusive)</t>
  </si>
  <si>
    <t>10. Net operating result (3 - 9)</t>
  </si>
  <si>
    <t>11. Financial expenses (interest on loans)</t>
  </si>
  <si>
    <t>12. Result from ordinary operations before tax (10-11)</t>
  </si>
  <si>
    <t>13. Income taks</t>
  </si>
  <si>
    <t>14. Profit/loss for the financial year (12 - 13)</t>
  </si>
  <si>
    <t>Existing loans 1 (***)</t>
  </si>
  <si>
    <t>Existing loans 2 (***)</t>
  </si>
  <si>
    <t>Calculation of repayment capacity</t>
  </si>
  <si>
    <t>Existing loans 3 (***)</t>
  </si>
  <si>
    <t>Sources</t>
  </si>
  <si>
    <t>Service charges (***)</t>
  </si>
  <si>
    <t>Cash flow (= item 14 + item 7)</t>
  </si>
  <si>
    <t>Other project-related loans – Bank loan'</t>
  </si>
  <si>
    <t>Interest on start-up costs (*)</t>
  </si>
  <si>
    <t>Included under heading 11</t>
  </si>
  <si>
    <t>Other project-related loans – loan'</t>
  </si>
  <si>
    <t>Other project-related loans – Loan …'</t>
  </si>
  <si>
    <t>Total resources</t>
  </si>
  <si>
    <t>(**)</t>
  </si>
  <si>
    <t>Minimum of €12,000 for a single person – minimum of €14,400 for a couple.</t>
  </si>
  <si>
    <t>expenditure</t>
  </si>
  <si>
    <t>(***)</t>
  </si>
  <si>
    <t>Single applicants or loans exclusively in the applicant's name: 100% of the costs</t>
  </si>
  <si>
    <t>living expenses (**)</t>
  </si>
  <si>
    <t>Partners — the other partner has their own income: 50% of the costs</t>
  </si>
  <si>
    <t>Start-up loan (principal + interest)</t>
  </si>
  <si>
    <t>Interest included under item 11</t>
  </si>
  <si>
    <t>Partners — the other partner has no own income: 100% of the costs</t>
  </si>
  <si>
    <t xml:space="preserve"> Rental costs (***)</t>
  </si>
  <si>
    <t>Other project-related loans -1</t>
  </si>
  <si>
    <t>Other project-related loans -2</t>
  </si>
  <si>
    <t>Other project-related loans -3</t>
  </si>
  <si>
    <t>Totals expenditure</t>
  </si>
  <si>
    <t>Margin (repayment capacity)(****)</t>
  </si>
  <si>
    <t>a minimum of €9,000 per year</t>
  </si>
  <si>
    <t>Partners — the other partner has their own earned income: 100% of the costs</t>
  </si>
  <si>
    <t>(****)</t>
  </si>
  <si>
    <t>Positive result = repayment capacity exists.</t>
  </si>
  <si>
    <t>Negative result = no repayment capacity</t>
  </si>
  <si>
    <t>Cash flow statement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</si>
  <si>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</si>
  <si>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</si>
  <si>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</si>
  <si>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</si>
  <si>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</si>
  <si>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</si>
  <si>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</si>
  <si>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</si>
  <si>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</si>
  <si>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</si>
  <si>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</si>
  <si>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</si>
  <si>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</si>
  <si>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Opening balance</t>
  </si>
  <si>
    <t>Gross margin (including VAT)</t>
  </si>
  <si>
    <t>Gross margin</t>
  </si>
  <si>
    <t>Expenditure including VAT</t>
  </si>
  <si>
    <t>61 Miscellaneous services and goods</t>
  </si>
  <si>
    <t>Rent and service charges</t>
  </si>
  <si>
    <t>Service charges</t>
  </si>
  <si>
    <t>Maintenance and repair</t>
  </si>
  <si>
    <t>Other:</t>
  </si>
  <si>
    <t>Business Supplies</t>
  </si>
  <si>
    <t>Consumption (water / gas / electricity)</t>
  </si>
  <si>
    <t>Fuel for vehicles</t>
  </si>
  <si>
    <t>Civil Liability</t>
  </si>
  <si>
    <t>Voluntary Supplementary Pension</t>
  </si>
  <si>
    <t>Third-party costs</t>
  </si>
  <si>
    <t>Accountant's salary</t>
  </si>
  <si>
    <t>Memberships (club, association, …)</t>
  </si>
  <si>
    <t>Marketing and advertising costs</t>
  </si>
  <si>
    <t>Announcements</t>
  </si>
  <si>
    <t>Catalogues, printed matter, …</t>
  </si>
  <si>
    <t>Samples</t>
  </si>
  <si>
    <t>Representation expenses</t>
  </si>
  <si>
    <t>Website</t>
  </si>
  <si>
    <t>Social security contributions</t>
  </si>
  <si>
    <t>62 Personnel costs</t>
  </si>
  <si>
    <t>Employer's social security contributions</t>
  </si>
  <si>
    <t>64 Taxes</t>
  </si>
  <si>
    <t>Road taks</t>
  </si>
  <si>
    <t>Property taks</t>
  </si>
  <si>
    <t>Provincial taks</t>
  </si>
  <si>
    <t>65 Financial expenses</t>
  </si>
  <si>
    <t>Layout of the building</t>
  </si>
  <si>
    <t>Machinery and equipment</t>
  </si>
  <si>
    <t>Tools and small equipment</t>
  </si>
  <si>
    <t>Other start-up costs requiring financing</t>
  </si>
  <si>
    <t>Rental guarantee</t>
  </si>
  <si>
    <t xml:space="preserve">Personal withdrawals </t>
  </si>
  <si>
    <t>Periodic result</t>
  </si>
  <si>
    <t>Eindsaldo (B2+B73)</t>
  </si>
  <si>
    <t>VI) Result before and after taks</t>
  </si>
  <si>
    <t>2025 A.Y. Tax Bracket</t>
  </si>
  <si>
    <t>And more</t>
  </si>
  <si>
    <t>Year 1 Scenario</t>
  </si>
  <si>
    <t>Year 2 Scenario</t>
  </si>
  <si>
    <t>Taxable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</si>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</sst>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 &quot;€&quot;\ * #,##0.00_ ;_ &quot;€&quot;\ * \-#,##0.00_ ;_ &quot;€&quot;\ * &quot;-&quot;??_ ;_ @_ "/>
    <numFmt numFmtId="165" formatCode="&quot;€&quot;\ #,##0.00"/>
    <numFmt numFmtId="166" formatCode="_-[$€]\ * #,##0.00_-;_-[$€]\ * #,##0.00\-;_-[$€]\ * &quot;-&quot;??_-;_-@_-"/>
    <numFmt numFmtId="167" formatCode="&quot;€&quot;\ #,##0"/>
    <numFmt numFmtId="168" formatCode="[$€-2]\ #,##0.00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rebuchet MS"/>
      <family val="2"/>
    </font>
    <font>
      <sz val="10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u/>
      <sz val="12"/>
      <name val="Trebuchet MS"/>
      <family val="2"/>
    </font>
    <font>
      <b/>
      <sz val="8"/>
      <name val="Trebuchet MS"/>
      <family val="2"/>
    </font>
    <font>
      <sz val="8"/>
      <name val="Trebuchet MS"/>
      <family val="2"/>
    </font>
    <font>
      <b/>
      <u/>
      <sz val="10"/>
      <name val="Trebuchet MS"/>
      <family val="2"/>
    </font>
    <font>
      <b/>
      <sz val="8"/>
      <color indexed="9"/>
      <name val="Trebuchet MS"/>
      <family val="2"/>
    </font>
    <font>
      <b/>
      <u/>
      <sz val="8"/>
      <color indexed="9"/>
      <name val="Trebuchet MS"/>
      <family val="2"/>
    </font>
    <font>
      <sz val="10"/>
      <name val="Calibri"/>
      <family val="2"/>
      <scheme val="minor"/>
    </font>
    <font>
      <i/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u/>
      <sz val="9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10"/>
      <color rgb="FF00B050"/>
      <name val="Calibri"/>
      <family val="2"/>
      <scheme val="minor"/>
    </font>
    <font>
      <i/>
      <sz val="10"/>
      <color rgb="FF00B050"/>
      <name val="Trebuchet MS"/>
      <family val="2"/>
    </font>
    <font>
      <sz val="9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 tint="0.499984740745262"/>
      <name val="Arial"/>
      <family val="2"/>
    </font>
    <font>
      <sz val="11"/>
      <color theme="1" tint="0.499984740745262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u/>
      <sz val="11"/>
      <color theme="0"/>
      <name val="Arial"/>
      <family val="2"/>
    </font>
    <font>
      <sz val="10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b/>
      <sz val="12"/>
      <color theme="1" tint="0.499984740745262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i/>
      <sz val="11"/>
      <color theme="1" tint="0.499984740745262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i/>
      <sz val="1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E63233"/>
      <name val="Arial"/>
      <family val="2"/>
    </font>
    <font>
      <b/>
      <u/>
      <sz val="12"/>
      <color rgb="FFE63233"/>
      <name val="Arial"/>
      <family val="2"/>
    </font>
    <font>
      <sz val="8"/>
      <name val="Calibri"/>
      <family val="2"/>
      <scheme val="minor"/>
    </font>
    <font>
      <sz val="8"/>
      <color theme="1"/>
      <name val="Segoe UI"/>
      <family val="2"/>
    </font>
    <font>
      <b/>
      <sz val="18"/>
      <color rgb="FF0070C0"/>
      <name val="Arial"/>
      <family val="2"/>
    </font>
    <font>
      <sz val="18"/>
      <color rgb="FF0070C0"/>
      <name val="Arial"/>
      <family val="2"/>
    </font>
    <font>
      <b/>
      <sz val="11"/>
      <color rgb="FF0070C0"/>
      <name val="Arial"/>
      <family val="2"/>
    </font>
    <font>
      <b/>
      <sz val="10"/>
      <color rgb="FF0070C0"/>
      <name val="Arial"/>
      <family val="2"/>
    </font>
    <font>
      <u/>
      <sz val="11"/>
      <color rgb="FF0070C0"/>
      <name val="Arial"/>
      <family val="2"/>
    </font>
    <font>
      <b/>
      <u/>
      <sz val="11"/>
      <color rgb="FF0070C0"/>
      <name val="Arial"/>
      <family val="2"/>
    </font>
    <font>
      <sz val="11"/>
      <color rgb="FF0070C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C00000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E632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4">
    <border>
      <left/>
      <right/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/>
      <bottom style="medium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 style="medium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theme="1" tint="0.499984740745262"/>
      </bottom>
      <diagonal/>
    </border>
    <border>
      <left/>
      <right/>
      <top style="medium">
        <color indexed="64"/>
      </top>
      <bottom style="medium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1" tint="0.499984740745262"/>
      </bottom>
      <diagonal/>
    </border>
  </borders>
  <cellStyleXfs count="9">
    <xf numFmtId="0" fontId="0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7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165" fontId="6" fillId="0" borderId="0" xfId="0" applyNumberFormat="1" applyFont="1"/>
    <xf numFmtId="0" fontId="3" fillId="2" borderId="0" xfId="0" applyFont="1" applyFill="1"/>
    <xf numFmtId="0" fontId="4" fillId="2" borderId="0" xfId="0" applyFont="1" applyFill="1"/>
    <xf numFmtId="4" fontId="5" fillId="0" borderId="0" xfId="0" applyNumberFormat="1" applyFont="1"/>
    <xf numFmtId="4" fontId="8" fillId="0" borderId="0" xfId="0" applyNumberFormat="1" applyFont="1"/>
    <xf numFmtId="4" fontId="6" fillId="0" borderId="0" xfId="0" applyNumberFormat="1" applyFont="1"/>
    <xf numFmtId="4" fontId="8" fillId="0" borderId="0" xfId="0" applyNumberFormat="1" applyFont="1" applyAlignment="1">
      <alignment wrapText="1"/>
    </xf>
    <xf numFmtId="0" fontId="4" fillId="2" borderId="11" xfId="0" applyFont="1" applyFill="1" applyBorder="1"/>
    <xf numFmtId="0" fontId="4" fillId="2" borderId="12" xfId="0" applyFont="1" applyFill="1" applyBorder="1"/>
    <xf numFmtId="4" fontId="4" fillId="2" borderId="13" xfId="0" applyNumberFormat="1" applyFont="1" applyFill="1" applyBorder="1"/>
    <xf numFmtId="0" fontId="5" fillId="0" borderId="21" xfId="0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6" borderId="0" xfId="0" applyFont="1" applyFill="1"/>
    <xf numFmtId="166" fontId="17" fillId="7" borderId="73" xfId="1" applyFont="1" applyFill="1" applyBorder="1"/>
    <xf numFmtId="0" fontId="18" fillId="5" borderId="0" xfId="0" applyFont="1" applyFill="1"/>
    <xf numFmtId="166" fontId="17" fillId="0" borderId="73" xfId="1" applyFont="1" applyBorder="1"/>
    <xf numFmtId="0" fontId="16" fillId="0" borderId="21" xfId="0" applyFont="1" applyBorder="1" applyAlignment="1">
      <alignment horizontal="center"/>
    </xf>
    <xf numFmtId="0" fontId="15" fillId="9" borderId="0" xfId="0" applyFont="1" applyFill="1"/>
    <xf numFmtId="166" fontId="19" fillId="6" borderId="73" xfId="1" applyFont="1" applyFill="1" applyBorder="1"/>
    <xf numFmtId="166" fontId="17" fillId="0" borderId="73" xfId="1" applyFont="1" applyFill="1" applyBorder="1"/>
    <xf numFmtId="0" fontId="18" fillId="10" borderId="0" xfId="0" applyFont="1" applyFill="1"/>
    <xf numFmtId="166" fontId="20" fillId="10" borderId="75" xfId="1" applyFont="1" applyFill="1" applyBorder="1"/>
    <xf numFmtId="0" fontId="9" fillId="0" borderId="21" xfId="0" applyFont="1" applyBorder="1"/>
    <xf numFmtId="0" fontId="6" fillId="0" borderId="76" xfId="0" applyFont="1" applyBorder="1"/>
    <xf numFmtId="0" fontId="9" fillId="7" borderId="27" xfId="0" applyFont="1" applyFill="1" applyBorder="1" applyAlignment="1">
      <alignment vertical="top"/>
    </xf>
    <xf numFmtId="164" fontId="17" fillId="5" borderId="74" xfId="0" applyNumberFormat="1" applyFont="1" applyFill="1" applyBorder="1"/>
    <xf numFmtId="164" fontId="11" fillId="0" borderId="0" xfId="0" applyNumberFormat="1" applyFont="1"/>
    <xf numFmtId="164" fontId="17" fillId="0" borderId="73" xfId="1" applyNumberFormat="1" applyFont="1" applyBorder="1"/>
    <xf numFmtId="164" fontId="18" fillId="5" borderId="0" xfId="0" applyNumberFormat="1" applyFont="1" applyFill="1"/>
    <xf numFmtId="164" fontId="17" fillId="5" borderId="73" xfId="1" applyNumberFormat="1" applyFont="1" applyFill="1" applyBorder="1"/>
    <xf numFmtId="164" fontId="18" fillId="7" borderId="0" xfId="0" applyNumberFormat="1" applyFont="1" applyFill="1"/>
    <xf numFmtId="164" fontId="17" fillId="7" borderId="73" xfId="1" applyNumberFormat="1" applyFont="1" applyFill="1" applyBorder="1"/>
    <xf numFmtId="164" fontId="6" fillId="0" borderId="37" xfId="0" applyNumberFormat="1" applyFont="1" applyBorder="1"/>
    <xf numFmtId="164" fontId="18" fillId="7" borderId="42" xfId="0" applyNumberFormat="1" applyFont="1" applyFill="1" applyBorder="1"/>
    <xf numFmtId="164" fontId="6" fillId="0" borderId="72" xfId="0" applyNumberFormat="1" applyFont="1" applyBorder="1" applyAlignment="1">
      <alignment horizontal="left" vertical="top"/>
    </xf>
    <xf numFmtId="164" fontId="11" fillId="11" borderId="0" xfId="0" applyNumberFormat="1" applyFont="1" applyFill="1"/>
    <xf numFmtId="164" fontId="19" fillId="11" borderId="73" xfId="1" applyNumberFormat="1" applyFont="1" applyFill="1" applyBorder="1"/>
    <xf numFmtId="166" fontId="17" fillId="0" borderId="74" xfId="1" applyFont="1" applyBorder="1"/>
    <xf numFmtId="166" fontId="17" fillId="0" borderId="74" xfId="1" applyFont="1" applyFill="1" applyBorder="1"/>
    <xf numFmtId="164" fontId="17" fillId="0" borderId="74" xfId="1" applyNumberFormat="1" applyFont="1" applyBorder="1"/>
    <xf numFmtId="164" fontId="17" fillId="5" borderId="74" xfId="1" applyNumberFormat="1" applyFont="1" applyFill="1" applyBorder="1"/>
    <xf numFmtId="164" fontId="17" fillId="7" borderId="74" xfId="1" applyNumberFormat="1" applyFont="1" applyFill="1" applyBorder="1"/>
    <xf numFmtId="164" fontId="19" fillId="11" borderId="74" xfId="1" applyNumberFormat="1" applyFont="1" applyFill="1" applyBorder="1"/>
    <xf numFmtId="166" fontId="20" fillId="10" borderId="77" xfId="1" applyFont="1" applyFill="1" applyBorder="1"/>
    <xf numFmtId="0" fontId="17" fillId="0" borderId="78" xfId="0" applyFont="1" applyBorder="1"/>
    <xf numFmtId="166" fontId="19" fillId="6" borderId="78" xfId="1" applyFont="1" applyFill="1" applyBorder="1"/>
    <xf numFmtId="164" fontId="17" fillId="8" borderId="78" xfId="0" applyNumberFormat="1" applyFont="1" applyFill="1" applyBorder="1"/>
    <xf numFmtId="44" fontId="17" fillId="0" borderId="78" xfId="0" applyNumberFormat="1" applyFont="1" applyBorder="1"/>
    <xf numFmtId="164" fontId="17" fillId="5" borderId="78" xfId="0" applyNumberFormat="1" applyFont="1" applyFill="1" applyBorder="1"/>
    <xf numFmtId="164" fontId="17" fillId="0" borderId="78" xfId="1" applyNumberFormat="1" applyFont="1" applyBorder="1"/>
    <xf numFmtId="164" fontId="17" fillId="7" borderId="78" xfId="1" applyNumberFormat="1" applyFont="1" applyFill="1" applyBorder="1"/>
    <xf numFmtId="164" fontId="17" fillId="0" borderId="78" xfId="0" applyNumberFormat="1" applyFont="1" applyBorder="1"/>
    <xf numFmtId="166" fontId="17" fillId="7" borderId="78" xfId="1" applyFont="1" applyFill="1" applyBorder="1"/>
    <xf numFmtId="164" fontId="19" fillId="4" borderId="78" xfId="1" applyNumberFormat="1" applyFont="1" applyFill="1" applyBorder="1"/>
    <xf numFmtId="166" fontId="20" fillId="4" borderId="79" xfId="1" applyFont="1" applyFill="1" applyBorder="1"/>
    <xf numFmtId="0" fontId="0" fillId="0" borderId="0" xfId="0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3" fillId="0" borderId="26" xfId="0" applyFont="1" applyBorder="1"/>
    <xf numFmtId="0" fontId="23" fillId="0" borderId="39" xfId="0" applyFont="1" applyBorder="1"/>
    <xf numFmtId="0" fontId="23" fillId="0" borderId="17" xfId="0" applyFont="1" applyBorder="1" applyAlignment="1">
      <alignment horizontal="center"/>
    </xf>
    <xf numFmtId="0" fontId="23" fillId="0" borderId="40" xfId="0" applyFont="1" applyBorder="1"/>
    <xf numFmtId="0" fontId="23" fillId="0" borderId="20" xfId="0" applyFont="1" applyBorder="1" applyAlignment="1">
      <alignment horizontal="center"/>
    </xf>
    <xf numFmtId="0" fontId="24" fillId="0" borderId="63" xfId="0" applyFont="1" applyBorder="1"/>
    <xf numFmtId="0" fontId="23" fillId="0" borderId="45" xfId="0" applyFont="1" applyBorder="1"/>
    <xf numFmtId="0" fontId="23" fillId="0" borderId="64" xfId="0" applyFont="1" applyBorder="1" applyAlignment="1">
      <alignment horizontal="center"/>
    </xf>
    <xf numFmtId="0" fontId="23" fillId="0" borderId="65" xfId="0" applyFont="1" applyBorder="1" applyAlignment="1">
      <alignment horizontal="center"/>
    </xf>
    <xf numFmtId="0" fontId="23" fillId="0" borderId="27" xfId="0" applyFont="1" applyBorder="1"/>
    <xf numFmtId="0" fontId="23" fillId="0" borderId="66" xfId="0" applyFont="1" applyBorder="1"/>
    <xf numFmtId="168" fontId="23" fillId="0" borderId="67" xfId="0" applyNumberFormat="1" applyFont="1" applyBorder="1" applyAlignment="1">
      <alignment horizontal="center" vertical="top" wrapText="1"/>
    </xf>
    <xf numFmtId="0" fontId="23" fillId="0" borderId="28" xfId="0" applyFont="1" applyBorder="1"/>
    <xf numFmtId="0" fontId="23" fillId="0" borderId="12" xfId="0" applyFont="1" applyBorder="1"/>
    <xf numFmtId="168" fontId="23" fillId="0" borderId="17" xfId="0" applyNumberFormat="1" applyFont="1" applyBorder="1" applyAlignment="1">
      <alignment horizontal="center" vertical="top" wrapText="1"/>
    </xf>
    <xf numFmtId="0" fontId="24" fillId="0" borderId="29" xfId="0" applyFont="1" applyBorder="1"/>
    <xf numFmtId="0" fontId="24" fillId="0" borderId="68" xfId="0" applyFont="1" applyBorder="1"/>
    <xf numFmtId="168" fontId="24" fillId="0" borderId="69" xfId="0" applyNumberFormat="1" applyFont="1" applyBorder="1" applyAlignment="1">
      <alignment horizontal="center" vertical="top" wrapText="1"/>
    </xf>
    <xf numFmtId="0" fontId="24" fillId="0" borderId="27" xfId="0" applyFont="1" applyBorder="1"/>
    <xf numFmtId="0" fontId="23" fillId="0" borderId="67" xfId="0" applyFont="1" applyBorder="1"/>
    <xf numFmtId="0" fontId="23" fillId="0" borderId="37" xfId="0" applyFont="1" applyBorder="1"/>
    <xf numFmtId="168" fontId="23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left" indent="3"/>
    </xf>
    <xf numFmtId="0" fontId="23" fillId="0" borderId="19" xfId="0" applyFont="1" applyBorder="1"/>
    <xf numFmtId="0" fontId="21" fillId="0" borderId="52" xfId="0" applyFont="1" applyBorder="1" applyAlignment="1">
      <alignment horizontal="center" vertical="center" wrapText="1"/>
    </xf>
    <xf numFmtId="168" fontId="23" fillId="0" borderId="17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4" fillId="0" borderId="48" xfId="0" applyFont="1" applyBorder="1"/>
    <xf numFmtId="0" fontId="24" fillId="0" borderId="55" xfId="0" applyFont="1" applyBorder="1"/>
    <xf numFmtId="168" fontId="24" fillId="0" borderId="71" xfId="0" applyNumberFormat="1" applyFont="1" applyBorder="1" applyAlignment="1">
      <alignment horizontal="center" vertical="top" wrapText="1"/>
    </xf>
    <xf numFmtId="0" fontId="23" fillId="0" borderId="41" xfId="0" applyFont="1" applyBorder="1"/>
    <xf numFmtId="0" fontId="23" fillId="0" borderId="0" xfId="0" applyFont="1"/>
    <xf numFmtId="168" fontId="23" fillId="0" borderId="72" xfId="0" applyNumberFormat="1" applyFont="1" applyBorder="1" applyAlignment="1">
      <alignment horizontal="center" vertical="top" wrapText="1"/>
    </xf>
    <xf numFmtId="0" fontId="24" fillId="0" borderId="0" xfId="0" applyFont="1"/>
    <xf numFmtId="168" fontId="24" fillId="0" borderId="72" xfId="0" applyNumberFormat="1" applyFont="1" applyBorder="1" applyAlignment="1">
      <alignment horizontal="center" vertical="top" wrapText="1"/>
    </xf>
    <xf numFmtId="0" fontId="24" fillId="0" borderId="18" xfId="0" quotePrefix="1" applyFont="1" applyBorder="1"/>
    <xf numFmtId="0" fontId="24" fillId="0" borderId="19" xfId="0" applyFont="1" applyBorder="1"/>
    <xf numFmtId="168" fontId="24" fillId="0" borderId="52" xfId="0" applyNumberFormat="1" applyFont="1" applyBorder="1" applyAlignment="1">
      <alignment horizontal="center" vertical="top" wrapText="1"/>
    </xf>
    <xf numFmtId="0" fontId="23" fillId="0" borderId="11" xfId="0" quotePrefix="1" applyFont="1" applyBorder="1"/>
    <xf numFmtId="0" fontId="25" fillId="0" borderId="12" xfId="0" applyFont="1" applyBorder="1"/>
    <xf numFmtId="168" fontId="23" fillId="3" borderId="17" xfId="0" applyNumberFormat="1" applyFont="1" applyFill="1" applyBorder="1" applyAlignment="1">
      <alignment horizontal="center" vertical="top" wrapText="1"/>
    </xf>
    <xf numFmtId="0" fontId="24" fillId="0" borderId="11" xfId="0" quotePrefix="1" applyFont="1" applyBorder="1"/>
    <xf numFmtId="0" fontId="26" fillId="0" borderId="11" xfId="0" quotePrefix="1" applyFont="1" applyBorder="1"/>
    <xf numFmtId="0" fontId="27" fillId="0" borderId="12" xfId="0" applyFont="1" applyBorder="1"/>
    <xf numFmtId="168" fontId="27" fillId="0" borderId="17" xfId="0" applyNumberFormat="1" applyFont="1" applyBorder="1" applyAlignment="1">
      <alignment horizontal="center" vertical="top" wrapText="1"/>
    </xf>
    <xf numFmtId="0" fontId="28" fillId="0" borderId="0" xfId="0" applyFont="1"/>
    <xf numFmtId="168" fontId="23" fillId="4" borderId="17" xfId="0" applyNumberFormat="1" applyFont="1" applyFill="1" applyBorder="1" applyAlignment="1">
      <alignment horizontal="center" vertical="top" wrapText="1"/>
    </xf>
    <xf numFmtId="168" fontId="23" fillId="3" borderId="52" xfId="0" applyNumberFormat="1" applyFont="1" applyFill="1" applyBorder="1" applyAlignment="1">
      <alignment horizontal="center" vertical="top" wrapText="1"/>
    </xf>
    <xf numFmtId="168" fontId="23" fillId="4" borderId="71" xfId="0" applyNumberFormat="1" applyFont="1" applyFill="1" applyBorder="1" applyAlignment="1">
      <alignment horizontal="center" vertical="top" wrapText="1"/>
    </xf>
    <xf numFmtId="168" fontId="23" fillId="4" borderId="54" xfId="0" applyNumberFormat="1" applyFont="1" applyFill="1" applyBorder="1" applyAlignment="1">
      <alignment horizontal="center" vertical="top" wrapText="1"/>
    </xf>
    <xf numFmtId="168" fontId="23" fillId="3" borderId="20" xfId="0" applyNumberFormat="1" applyFont="1" applyFill="1" applyBorder="1" applyAlignment="1">
      <alignment horizontal="center" vertical="top" wrapText="1"/>
    </xf>
    <xf numFmtId="168" fontId="9" fillId="0" borderId="21" xfId="0" applyNumberFormat="1" applyFont="1" applyBorder="1"/>
    <xf numFmtId="0" fontId="29" fillId="0" borderId="0" xfId="0" applyFont="1"/>
    <xf numFmtId="0" fontId="30" fillId="0" borderId="53" xfId="0" applyFont="1" applyBorder="1"/>
    <xf numFmtId="0" fontId="30" fillId="3" borderId="52" xfId="0" applyFont="1" applyFill="1" applyBorder="1"/>
    <xf numFmtId="0" fontId="30" fillId="3" borderId="17" xfId="0" applyFont="1" applyFill="1" applyBorder="1"/>
    <xf numFmtId="0" fontId="23" fillId="3" borderId="17" xfId="0" applyFont="1" applyFill="1" applyBorder="1"/>
    <xf numFmtId="0" fontId="21" fillId="3" borderId="0" xfId="0" applyFont="1" applyFill="1"/>
    <xf numFmtId="0" fontId="0" fillId="3" borderId="0" xfId="0" applyFill="1"/>
    <xf numFmtId="166" fontId="19" fillId="9" borderId="80" xfId="1" applyFont="1" applyFill="1" applyBorder="1"/>
    <xf numFmtId="166" fontId="19" fillId="9" borderId="81" xfId="1" applyFont="1" applyFill="1" applyBorder="1"/>
    <xf numFmtId="0" fontId="16" fillId="0" borderId="71" xfId="0" applyFont="1" applyBorder="1" applyAlignment="1">
      <alignment horizontal="center"/>
    </xf>
    <xf numFmtId="166" fontId="19" fillId="4" borderId="82" xfId="1" applyFont="1" applyFill="1" applyBorder="1"/>
    <xf numFmtId="3" fontId="6" fillId="0" borderId="22" xfId="0" applyNumberFormat="1" applyFont="1" applyBorder="1" applyAlignment="1">
      <alignment horizontal="center" vertical="top"/>
    </xf>
    <xf numFmtId="0" fontId="6" fillId="0" borderId="70" xfId="0" applyFont="1" applyBorder="1" applyAlignment="1">
      <alignment vertical="top"/>
    </xf>
    <xf numFmtId="0" fontId="6" fillId="0" borderId="83" xfId="0" applyFont="1" applyBorder="1" applyAlignment="1">
      <alignment vertical="top"/>
    </xf>
    <xf numFmtId="1" fontId="31" fillId="0" borderId="14" xfId="0" applyNumberFormat="1" applyFont="1" applyBorder="1" applyAlignment="1">
      <alignment vertical="center" wrapText="1"/>
    </xf>
    <xf numFmtId="10" fontId="31" fillId="0" borderId="15" xfId="0" applyNumberFormat="1" applyFont="1" applyBorder="1" applyAlignment="1">
      <alignment vertical="center" wrapText="1"/>
    </xf>
    <xf numFmtId="0" fontId="31" fillId="3" borderId="14" xfId="0" applyFont="1" applyFill="1" applyBorder="1" applyAlignment="1">
      <alignment vertical="center" wrapText="1"/>
    </xf>
    <xf numFmtId="0" fontId="32" fillId="0" borderId="21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36" fillId="0" borderId="0" xfId="0" applyFont="1"/>
    <xf numFmtId="0" fontId="33" fillId="0" borderId="0" xfId="0" applyFont="1" applyAlignment="1">
      <alignment horizontal="center" vertical="center" wrapText="1"/>
    </xf>
    <xf numFmtId="0" fontId="31" fillId="0" borderId="14" xfId="0" applyFont="1" applyBorder="1" applyAlignment="1">
      <alignment vertical="center" wrapText="1"/>
    </xf>
    <xf numFmtId="0" fontId="31" fillId="0" borderId="14" xfId="0" applyFont="1" applyBorder="1" applyAlignment="1">
      <alignment vertical="center"/>
    </xf>
    <xf numFmtId="0" fontId="31" fillId="3" borderId="14" xfId="0" applyFont="1" applyFill="1" applyBorder="1" applyAlignment="1">
      <alignment vertical="center"/>
    </xf>
    <xf numFmtId="1" fontId="31" fillId="3" borderId="14" xfId="0" applyNumberFormat="1" applyFont="1" applyFill="1" applyBorder="1" applyAlignment="1">
      <alignment vertical="center" wrapText="1"/>
    </xf>
    <xf numFmtId="0" fontId="32" fillId="0" borderId="0" xfId="0" applyFont="1" applyAlignment="1">
      <alignment vertical="center" wrapText="1"/>
    </xf>
    <xf numFmtId="4" fontId="32" fillId="0" borderId="0" xfId="0" applyNumberFormat="1" applyFont="1" applyAlignment="1">
      <alignment vertical="center"/>
    </xf>
    <xf numFmtId="0" fontId="35" fillId="0" borderId="0" xfId="0" applyFont="1" applyAlignment="1">
      <alignment vertical="center" wrapText="1"/>
    </xf>
    <xf numFmtId="4" fontId="31" fillId="0" borderId="0" xfId="0" applyNumberFormat="1" applyFont="1" applyAlignment="1">
      <alignment vertical="center"/>
    </xf>
    <xf numFmtId="4" fontId="31" fillId="0" borderId="46" xfId="0" applyNumberFormat="1" applyFont="1" applyBorder="1" applyAlignment="1">
      <alignment horizontal="left" vertical="center"/>
    </xf>
    <xf numFmtId="4" fontId="31" fillId="0" borderId="17" xfId="0" applyNumberFormat="1" applyFont="1" applyBorder="1" applyAlignment="1">
      <alignment vertical="center"/>
    </xf>
    <xf numFmtId="0" fontId="32" fillId="0" borderId="63" xfId="0" applyFont="1" applyBorder="1" applyAlignment="1">
      <alignment vertical="center"/>
    </xf>
    <xf numFmtId="0" fontId="36" fillId="0" borderId="86" xfId="0" applyFont="1" applyBorder="1"/>
    <xf numFmtId="0" fontId="36" fillId="0" borderId="76" xfId="0" applyFont="1" applyBorder="1"/>
    <xf numFmtId="0" fontId="36" fillId="0" borderId="87" xfId="0" applyFont="1" applyBorder="1"/>
    <xf numFmtId="0" fontId="31" fillId="0" borderId="22" xfId="0" applyFont="1" applyBorder="1" applyAlignment="1">
      <alignment vertical="center"/>
    </xf>
    <xf numFmtId="10" fontId="32" fillId="3" borderId="23" xfId="0" applyNumberFormat="1" applyFont="1" applyFill="1" applyBorder="1" applyAlignment="1">
      <alignment vertical="center"/>
    </xf>
    <xf numFmtId="0" fontId="36" fillId="0" borderId="0" xfId="0" applyFont="1" applyAlignment="1">
      <alignment horizontal="center"/>
    </xf>
    <xf numFmtId="0" fontId="39" fillId="0" borderId="76" xfId="0" applyFont="1" applyBorder="1" applyAlignment="1">
      <alignment vertical="center"/>
    </xf>
    <xf numFmtId="4" fontId="32" fillId="0" borderId="87" xfId="0" applyNumberFormat="1" applyFont="1" applyBorder="1" applyAlignment="1">
      <alignment vertical="center"/>
    </xf>
    <xf numFmtId="4" fontId="32" fillId="3" borderId="23" xfId="0" applyNumberFormat="1" applyFont="1" applyFill="1" applyBorder="1" applyAlignment="1">
      <alignment vertical="center"/>
    </xf>
    <xf numFmtId="10" fontId="32" fillId="0" borderId="23" xfId="0" applyNumberFormat="1" applyFont="1" applyBorder="1" applyAlignment="1">
      <alignment vertical="center"/>
    </xf>
    <xf numFmtId="0" fontId="39" fillId="0" borderId="61" xfId="0" applyFont="1" applyBorder="1" applyAlignment="1">
      <alignment vertical="center"/>
    </xf>
    <xf numFmtId="0" fontId="36" fillId="0" borderId="88" xfId="0" applyFont="1" applyBorder="1"/>
    <xf numFmtId="0" fontId="31" fillId="0" borderId="17" xfId="0" applyFont="1" applyBorder="1" applyAlignment="1">
      <alignment vertical="center"/>
    </xf>
    <xf numFmtId="0" fontId="36" fillId="0" borderId="17" xfId="0" applyFont="1" applyBorder="1"/>
    <xf numFmtId="4" fontId="41" fillId="0" borderId="0" xfId="0" applyNumberFormat="1" applyFont="1" applyAlignment="1">
      <alignment vertical="center"/>
    </xf>
    <xf numFmtId="0" fontId="35" fillId="0" borderId="39" xfId="0" applyFont="1" applyBorder="1" applyAlignment="1">
      <alignment horizontal="center" vertical="center" wrapText="1"/>
    </xf>
    <xf numFmtId="4" fontId="31" fillId="0" borderId="19" xfId="0" applyNumberFormat="1" applyFont="1" applyBorder="1" applyAlignment="1">
      <alignment vertical="center"/>
    </xf>
    <xf numFmtId="0" fontId="35" fillId="2" borderId="46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center"/>
    </xf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horizontal="center"/>
    </xf>
    <xf numFmtId="0" fontId="37" fillId="0" borderId="0" xfId="7" applyFont="1"/>
    <xf numFmtId="0" fontId="46" fillId="0" borderId="0" xfId="0" applyFont="1"/>
    <xf numFmtId="0" fontId="45" fillId="0" borderId="0" xfId="0" applyFont="1"/>
    <xf numFmtId="0" fontId="46" fillId="0" borderId="21" xfId="0" applyFont="1" applyBorder="1"/>
    <xf numFmtId="4" fontId="32" fillId="0" borderId="0" xfId="0" applyNumberFormat="1" applyFont="1" applyAlignment="1">
      <alignment horizontal="right"/>
    </xf>
    <xf numFmtId="0" fontId="32" fillId="0" borderId="0" xfId="0" applyFont="1" applyAlignment="1">
      <alignment horizontal="right"/>
    </xf>
    <xf numFmtId="0" fontId="33" fillId="0" borderId="0" xfId="0" applyFont="1"/>
    <xf numFmtId="0" fontId="31" fillId="0" borderId="0" xfId="0" applyFont="1"/>
    <xf numFmtId="4" fontId="31" fillId="0" borderId="0" xfId="0" applyNumberFormat="1" applyFont="1" applyAlignment="1">
      <alignment horizontal="right"/>
    </xf>
    <xf numFmtId="0" fontId="31" fillId="0" borderId="0" xfId="0" applyFont="1" applyAlignment="1">
      <alignment horizontal="right"/>
    </xf>
    <xf numFmtId="0" fontId="34" fillId="0" borderId="0" xfId="0" applyFont="1"/>
    <xf numFmtId="0" fontId="41" fillId="0" borderId="0" xfId="0" applyFont="1"/>
    <xf numFmtId="0" fontId="35" fillId="0" borderId="0" xfId="0" applyFont="1" applyAlignment="1">
      <alignment vertical="top"/>
    </xf>
    <xf numFmtId="4" fontId="35" fillId="0" borderId="42" xfId="0" applyNumberFormat="1" applyFont="1" applyBorder="1" applyAlignment="1">
      <alignment horizontal="right"/>
    </xf>
    <xf numFmtId="4" fontId="35" fillId="0" borderId="0" xfId="0" applyNumberFormat="1" applyFont="1" applyAlignment="1">
      <alignment horizontal="right"/>
    </xf>
    <xf numFmtId="4" fontId="35" fillId="0" borderId="0" xfId="0" applyNumberFormat="1" applyFont="1" applyAlignment="1">
      <alignment horizontal="left"/>
    </xf>
    <xf numFmtId="0" fontId="31" fillId="0" borderId="17" xfId="0" applyFont="1" applyBorder="1" applyAlignment="1">
      <alignment vertical="top"/>
    </xf>
    <xf numFmtId="4" fontId="31" fillId="0" borderId="0" xfId="0" applyNumberFormat="1" applyFont="1" applyAlignment="1">
      <alignment horizontal="left" vertical="top"/>
    </xf>
    <xf numFmtId="4" fontId="35" fillId="0" borderId="0" xfId="0" applyNumberFormat="1" applyFont="1" applyAlignment="1">
      <alignment horizontal="left" vertical="top"/>
    </xf>
    <xf numFmtId="4" fontId="31" fillId="4" borderId="17" xfId="0" applyNumberFormat="1" applyFont="1" applyFill="1" applyBorder="1" applyAlignment="1">
      <alignment horizontal="right" vertical="top"/>
    </xf>
    <xf numFmtId="4" fontId="34" fillId="0" borderId="0" xfId="0" applyNumberFormat="1" applyFont="1"/>
    <xf numFmtId="4" fontId="31" fillId="0" borderId="0" xfId="0" applyNumberFormat="1" applyFont="1" applyAlignment="1">
      <alignment horizontal="left"/>
    </xf>
    <xf numFmtId="4" fontId="31" fillId="0" borderId="40" xfId="0" applyNumberFormat="1" applyFont="1" applyBorder="1" applyAlignment="1">
      <alignment horizontal="right" vertical="top"/>
    </xf>
    <xf numFmtId="4" fontId="31" fillId="0" borderId="20" xfId="0" applyNumberFormat="1" applyFont="1" applyBorder="1" applyAlignment="1">
      <alignment horizontal="right" vertical="top"/>
    </xf>
    <xf numFmtId="4" fontId="41" fillId="0" borderId="0" xfId="0" applyNumberFormat="1" applyFont="1" applyAlignment="1">
      <alignment horizontal="left" vertical="top"/>
    </xf>
    <xf numFmtId="0" fontId="31" fillId="0" borderId="17" xfId="0" applyFont="1" applyBorder="1"/>
    <xf numFmtId="4" fontId="31" fillId="0" borderId="40" xfId="0" applyNumberFormat="1" applyFont="1" applyBorder="1" applyAlignment="1">
      <alignment horizontal="right"/>
    </xf>
    <xf numFmtId="4" fontId="31" fillId="0" borderId="20" xfId="0" applyNumberFormat="1" applyFont="1" applyBorder="1" applyAlignment="1">
      <alignment horizontal="right"/>
    </xf>
    <xf numFmtId="4" fontId="31" fillId="3" borderId="40" xfId="0" applyNumberFormat="1" applyFont="1" applyFill="1" applyBorder="1" applyAlignment="1">
      <alignment horizontal="right" vertical="top"/>
    </xf>
    <xf numFmtId="4" fontId="31" fillId="0" borderId="17" xfId="0" applyNumberFormat="1" applyFont="1" applyBorder="1" applyAlignment="1">
      <alignment horizontal="left" vertical="top"/>
    </xf>
    <xf numFmtId="4" fontId="31" fillId="0" borderId="13" xfId="0" applyNumberFormat="1" applyFont="1" applyBorder="1" applyAlignment="1">
      <alignment horizontal="right" vertical="top"/>
    </xf>
    <xf numFmtId="4" fontId="31" fillId="0" borderId="17" xfId="0" applyNumberFormat="1" applyFont="1" applyBorder="1" applyAlignment="1">
      <alignment horizontal="right" vertical="top"/>
    </xf>
    <xf numFmtId="0" fontId="31" fillId="0" borderId="20" xfId="0" applyFont="1" applyBorder="1" applyAlignment="1">
      <alignment vertical="top"/>
    </xf>
    <xf numFmtId="4" fontId="34" fillId="0" borderId="0" xfId="0" applyNumberFormat="1" applyFont="1" applyAlignment="1">
      <alignment horizontal="right"/>
    </xf>
    <xf numFmtId="0" fontId="34" fillId="0" borderId="0" xfId="0" applyFont="1" applyAlignment="1">
      <alignment horizontal="right"/>
    </xf>
    <xf numFmtId="4" fontId="34" fillId="0" borderId="42" xfId="0" applyNumberFormat="1" applyFont="1" applyBorder="1" applyAlignment="1">
      <alignment horizontal="right"/>
    </xf>
    <xf numFmtId="0" fontId="32" fillId="0" borderId="0" xfId="0" applyFont="1"/>
    <xf numFmtId="0" fontId="32" fillId="0" borderId="0" xfId="0" applyFont="1" applyAlignment="1">
      <alignment horizontal="left"/>
    </xf>
    <xf numFmtId="0" fontId="31" fillId="3" borderId="17" xfId="0" applyFont="1" applyFill="1" applyBorder="1"/>
    <xf numFmtId="165" fontId="31" fillId="3" borderId="17" xfId="0" applyNumberFormat="1" applyFont="1" applyFill="1" applyBorder="1"/>
    <xf numFmtId="165" fontId="31" fillId="0" borderId="52" xfId="0" applyNumberFormat="1" applyFont="1" applyBorder="1"/>
    <xf numFmtId="165" fontId="31" fillId="0" borderId="18" xfId="0" applyNumberFormat="1" applyFont="1" applyBorder="1"/>
    <xf numFmtId="10" fontId="31" fillId="0" borderId="17" xfId="0" applyNumberFormat="1" applyFont="1" applyBorder="1"/>
    <xf numFmtId="10" fontId="31" fillId="0" borderId="0" xfId="0" applyNumberFormat="1" applyFont="1"/>
    <xf numFmtId="165" fontId="31" fillId="0" borderId="17" xfId="0" applyNumberFormat="1" applyFont="1" applyBorder="1"/>
    <xf numFmtId="165" fontId="31" fillId="0" borderId="11" xfId="0" applyNumberFormat="1" applyFont="1" applyBorder="1"/>
    <xf numFmtId="0" fontId="31" fillId="3" borderId="20" xfId="0" applyFont="1" applyFill="1" applyBorder="1"/>
    <xf numFmtId="165" fontId="31" fillId="3" borderId="20" xfId="0" applyNumberFormat="1" applyFont="1" applyFill="1" applyBorder="1"/>
    <xf numFmtId="0" fontId="47" fillId="0" borderId="0" xfId="0" applyFont="1"/>
    <xf numFmtId="0" fontId="32" fillId="0" borderId="21" xfId="0" applyFont="1" applyBorder="1"/>
    <xf numFmtId="4" fontId="31" fillId="0" borderId="0" xfId="0" applyNumberFormat="1" applyFont="1"/>
    <xf numFmtId="0" fontId="33" fillId="0" borderId="0" xfId="0" applyFont="1" applyAlignment="1">
      <alignment horizontal="center" vertical="center"/>
    </xf>
    <xf numFmtId="0" fontId="31" fillId="0" borderId="14" xfId="0" applyFont="1" applyBorder="1"/>
    <xf numFmtId="9" fontId="31" fillId="0" borderId="14" xfId="0" applyNumberFormat="1" applyFont="1" applyBorder="1"/>
    <xf numFmtId="10" fontId="31" fillId="0" borderId="14" xfId="0" applyNumberFormat="1" applyFont="1" applyBorder="1"/>
    <xf numFmtId="0" fontId="31" fillId="0" borderId="34" xfId="0" applyFont="1" applyBorder="1"/>
    <xf numFmtId="4" fontId="31" fillId="0" borderId="32" xfId="0" applyNumberFormat="1" applyFont="1" applyBorder="1"/>
    <xf numFmtId="4" fontId="31" fillId="0" borderId="33" xfId="0" applyNumberFormat="1" applyFont="1" applyBorder="1"/>
    <xf numFmtId="0" fontId="35" fillId="5" borderId="14" xfId="0" applyFont="1" applyFill="1" applyBorder="1"/>
    <xf numFmtId="4" fontId="31" fillId="0" borderId="30" xfId="0" applyNumberFormat="1" applyFont="1" applyBorder="1"/>
    <xf numFmtId="4" fontId="31" fillId="0" borderId="31" xfId="0" applyNumberFormat="1" applyFont="1" applyBorder="1"/>
    <xf numFmtId="4" fontId="48" fillId="4" borderId="30" xfId="0" applyNumberFormat="1" applyFont="1" applyFill="1" applyBorder="1"/>
    <xf numFmtId="4" fontId="48" fillId="4" borderId="31" xfId="0" applyNumberFormat="1" applyFont="1" applyFill="1" applyBorder="1"/>
    <xf numFmtId="0" fontId="49" fillId="0" borderId="0" xfId="0" applyFont="1"/>
    <xf numFmtId="0" fontId="50" fillId="0" borderId="0" xfId="0" applyFont="1"/>
    <xf numFmtId="0" fontId="38" fillId="0" borderId="0" xfId="0" applyFont="1"/>
    <xf numFmtId="0" fontId="32" fillId="0" borderId="14" xfId="0" applyFont="1" applyBorder="1"/>
    <xf numFmtId="9" fontId="52" fillId="0" borderId="30" xfId="8" applyFont="1" applyFill="1" applyBorder="1"/>
    <xf numFmtId="9" fontId="52" fillId="0" borderId="31" xfId="8" applyFont="1" applyFill="1" applyBorder="1"/>
    <xf numFmtId="4" fontId="42" fillId="0" borderId="0" xfId="0" applyNumberFormat="1" applyFont="1" applyAlignment="1">
      <alignment vertical="center"/>
    </xf>
    <xf numFmtId="0" fontId="47" fillId="0" borderId="14" xfId="0" applyFont="1" applyBorder="1"/>
    <xf numFmtId="0" fontId="31" fillId="0" borderId="15" xfId="0" applyFont="1" applyBorder="1"/>
    <xf numFmtId="4" fontId="31" fillId="0" borderId="59" xfId="0" applyNumberFormat="1" applyFont="1" applyBorder="1"/>
    <xf numFmtId="4" fontId="31" fillId="0" borderId="57" xfId="0" applyNumberFormat="1" applyFont="1" applyBorder="1"/>
    <xf numFmtId="4" fontId="31" fillId="0" borderId="50" xfId="0" applyNumberFormat="1" applyFont="1" applyBorder="1"/>
    <xf numFmtId="4" fontId="31" fillId="0" borderId="47" xfId="0" applyNumberFormat="1" applyFont="1" applyBorder="1"/>
    <xf numFmtId="4" fontId="31" fillId="0" borderId="61" xfId="0" applyNumberFormat="1" applyFont="1" applyBorder="1"/>
    <xf numFmtId="4" fontId="31" fillId="0" borderId="62" xfId="0" applyNumberFormat="1" applyFont="1" applyBorder="1"/>
    <xf numFmtId="4" fontId="34" fillId="0" borderId="5" xfId="0" applyNumberFormat="1" applyFont="1" applyBorder="1"/>
    <xf numFmtId="0" fontId="31" fillId="0" borderId="6" xfId="0" applyFont="1" applyBorder="1"/>
    <xf numFmtId="0" fontId="31" fillId="0" borderId="7" xfId="0" applyFont="1" applyBorder="1"/>
    <xf numFmtId="165" fontId="31" fillId="0" borderId="0" xfId="0" applyNumberFormat="1" applyFont="1"/>
    <xf numFmtId="9" fontId="31" fillId="0" borderId="0" xfId="0" applyNumberFormat="1" applyFont="1"/>
    <xf numFmtId="165" fontId="31" fillId="0" borderId="7" xfId="0" applyNumberFormat="1" applyFont="1" applyBorder="1"/>
    <xf numFmtId="9" fontId="31" fillId="0" borderId="0" xfId="0" applyNumberFormat="1" applyFont="1" applyAlignment="1">
      <alignment wrapText="1"/>
    </xf>
    <xf numFmtId="9" fontId="31" fillId="0" borderId="9" xfId="0" applyNumberFormat="1" applyFont="1" applyBorder="1" applyAlignment="1">
      <alignment wrapText="1"/>
    </xf>
    <xf numFmtId="4" fontId="32" fillId="0" borderId="0" xfId="0" applyNumberFormat="1" applyFont="1"/>
    <xf numFmtId="165" fontId="31" fillId="3" borderId="14" xfId="0" applyNumberFormat="1" applyFont="1" applyFill="1" applyBorder="1" applyAlignment="1">
      <alignment vertical="center" wrapText="1"/>
    </xf>
    <xf numFmtId="165" fontId="31" fillId="3" borderId="14" xfId="0" applyNumberFormat="1" applyFont="1" applyFill="1" applyBorder="1" applyAlignment="1">
      <alignment vertical="center"/>
    </xf>
    <xf numFmtId="165" fontId="31" fillId="3" borderId="43" xfId="0" applyNumberFormat="1" applyFont="1" applyFill="1" applyBorder="1" applyAlignment="1">
      <alignment vertical="center"/>
    </xf>
    <xf numFmtId="165" fontId="31" fillId="0" borderId="14" xfId="0" applyNumberFormat="1" applyFont="1" applyBorder="1" applyAlignment="1">
      <alignment vertical="center"/>
    </xf>
    <xf numFmtId="165" fontId="31" fillId="0" borderId="14" xfId="0" applyNumberFormat="1" applyFont="1" applyBorder="1" applyAlignment="1">
      <alignment vertical="center" wrapText="1"/>
    </xf>
    <xf numFmtId="165" fontId="31" fillId="0" borderId="43" xfId="0" applyNumberFormat="1" applyFont="1" applyBorder="1" applyAlignment="1">
      <alignment vertical="center"/>
    </xf>
    <xf numFmtId="165" fontId="32" fillId="0" borderId="21" xfId="0" applyNumberFormat="1" applyFont="1" applyBorder="1" applyAlignment="1">
      <alignment vertical="center"/>
    </xf>
    <xf numFmtId="165" fontId="31" fillId="3" borderId="43" xfId="0" applyNumberFormat="1" applyFont="1" applyFill="1" applyBorder="1" applyAlignment="1">
      <alignment vertical="center" wrapText="1"/>
    </xf>
    <xf numFmtId="165" fontId="31" fillId="0" borderId="15" xfId="0" applyNumberFormat="1" applyFont="1" applyBorder="1" applyAlignment="1">
      <alignment vertical="center"/>
    </xf>
    <xf numFmtId="165" fontId="31" fillId="0" borderId="17" xfId="0" applyNumberFormat="1" applyFont="1" applyBorder="1" applyAlignment="1">
      <alignment vertical="center"/>
    </xf>
    <xf numFmtId="165" fontId="31" fillId="0" borderId="20" xfId="0" applyNumberFormat="1" applyFont="1" applyBorder="1" applyAlignment="1">
      <alignment vertical="center"/>
    </xf>
    <xf numFmtId="165" fontId="32" fillId="0" borderId="15" xfId="0" applyNumberFormat="1" applyFont="1" applyBorder="1" applyAlignment="1">
      <alignment vertical="center"/>
    </xf>
    <xf numFmtId="165" fontId="36" fillId="0" borderId="17" xfId="0" applyNumberFormat="1" applyFont="1" applyBorder="1"/>
    <xf numFmtId="165" fontId="41" fillId="2" borderId="21" xfId="0" applyNumberFormat="1" applyFont="1" applyFill="1" applyBorder="1" applyAlignment="1">
      <alignment vertical="center"/>
    </xf>
    <xf numFmtId="165" fontId="31" fillId="3" borderId="17" xfId="0" applyNumberFormat="1" applyFont="1" applyFill="1" applyBorder="1" applyAlignment="1">
      <alignment vertical="center"/>
    </xf>
    <xf numFmtId="165" fontId="31" fillId="4" borderId="17" xfId="0" applyNumberFormat="1" applyFont="1" applyFill="1" applyBorder="1" applyAlignment="1">
      <alignment vertical="center"/>
    </xf>
    <xf numFmtId="165" fontId="31" fillId="3" borderId="20" xfId="0" applyNumberFormat="1" applyFont="1" applyFill="1" applyBorder="1" applyAlignment="1">
      <alignment vertical="center"/>
    </xf>
    <xf numFmtId="165" fontId="32" fillId="0" borderId="23" xfId="0" applyNumberFormat="1" applyFont="1" applyBorder="1" applyAlignment="1">
      <alignment vertical="center"/>
    </xf>
    <xf numFmtId="165" fontId="31" fillId="3" borderId="13" xfId="0" applyNumberFormat="1" applyFont="1" applyFill="1" applyBorder="1" applyAlignment="1">
      <alignment horizontal="right" vertical="top"/>
    </xf>
    <xf numFmtId="165" fontId="31" fillId="3" borderId="17" xfId="0" applyNumberFormat="1" applyFont="1" applyFill="1" applyBorder="1" applyAlignment="1">
      <alignment horizontal="right" vertical="top"/>
    </xf>
    <xf numFmtId="165" fontId="31" fillId="4" borderId="13" xfId="0" applyNumberFormat="1" applyFont="1" applyFill="1" applyBorder="1" applyAlignment="1">
      <alignment horizontal="right" vertical="top"/>
    </xf>
    <xf numFmtId="165" fontId="31" fillId="3" borderId="40" xfId="0" applyNumberFormat="1" applyFont="1" applyFill="1" applyBorder="1" applyAlignment="1">
      <alignment horizontal="right" vertical="top"/>
    </xf>
    <xf numFmtId="165" fontId="31" fillId="3" borderId="20" xfId="0" applyNumberFormat="1" applyFont="1" applyFill="1" applyBorder="1" applyAlignment="1">
      <alignment horizontal="right" vertical="top"/>
    </xf>
    <xf numFmtId="165" fontId="31" fillId="4" borderId="17" xfId="0" applyNumberFormat="1" applyFont="1" applyFill="1" applyBorder="1" applyAlignment="1">
      <alignment horizontal="right" vertical="top"/>
    </xf>
    <xf numFmtId="165" fontId="31" fillId="0" borderId="14" xfId="0" applyNumberFormat="1" applyFont="1" applyBorder="1"/>
    <xf numFmtId="165" fontId="42" fillId="5" borderId="30" xfId="0" applyNumberFormat="1" applyFont="1" applyFill="1" applyBorder="1"/>
    <xf numFmtId="165" fontId="42" fillId="5" borderId="31" xfId="0" applyNumberFormat="1" applyFont="1" applyFill="1" applyBorder="1"/>
    <xf numFmtId="165" fontId="31" fillId="0" borderId="30" xfId="0" applyNumberFormat="1" applyFont="1" applyBorder="1"/>
    <xf numFmtId="165" fontId="31" fillId="0" borderId="31" xfId="0" applyNumberFormat="1" applyFont="1" applyBorder="1"/>
    <xf numFmtId="0" fontId="31" fillId="0" borderId="60" xfId="0" applyFont="1" applyBorder="1" applyAlignment="1">
      <alignment horizontal="center"/>
    </xf>
    <xf numFmtId="0" fontId="32" fillId="0" borderId="48" xfId="0" applyFont="1" applyBorder="1" applyAlignment="1">
      <alignment horizontal="center"/>
    </xf>
    <xf numFmtId="0" fontId="31" fillId="0" borderId="36" xfId="0" applyFont="1" applyBorder="1" applyAlignment="1">
      <alignment horizontal="center"/>
    </xf>
    <xf numFmtId="0" fontId="35" fillId="5" borderId="14" xfId="0" quotePrefix="1" applyFont="1" applyFill="1" applyBorder="1"/>
    <xf numFmtId="9" fontId="47" fillId="0" borderId="30" xfId="8" applyFont="1" applyFill="1" applyBorder="1"/>
    <xf numFmtId="9" fontId="47" fillId="0" borderId="31" xfId="8" applyFont="1" applyFill="1" applyBorder="1"/>
    <xf numFmtId="165" fontId="47" fillId="0" borderId="30" xfId="0" applyNumberFormat="1" applyFont="1" applyBorder="1"/>
    <xf numFmtId="165" fontId="47" fillId="0" borderId="47" xfId="0" applyNumberFormat="1" applyFont="1" applyBorder="1"/>
    <xf numFmtId="0" fontId="31" fillId="0" borderId="14" xfId="0" quotePrefix="1" applyFont="1" applyBorder="1"/>
    <xf numFmtId="165" fontId="31" fillId="0" borderId="58" xfId="0" applyNumberFormat="1" applyFont="1" applyBorder="1"/>
    <xf numFmtId="165" fontId="31" fillId="0" borderId="56" xfId="0" applyNumberFormat="1" applyFont="1" applyBorder="1"/>
    <xf numFmtId="165" fontId="31" fillId="0" borderId="48" xfId="0" applyNumberFormat="1" applyFont="1" applyBorder="1"/>
    <xf numFmtId="165" fontId="31" fillId="0" borderId="21" xfId="0" applyNumberFormat="1" applyFont="1" applyBorder="1"/>
    <xf numFmtId="0" fontId="32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167" fontId="36" fillId="3" borderId="21" xfId="0" applyNumberFormat="1" applyFont="1" applyFill="1" applyBorder="1"/>
    <xf numFmtId="167" fontId="36" fillId="0" borderId="21" xfId="0" applyNumberFormat="1" applyFont="1" applyBorder="1"/>
    <xf numFmtId="0" fontId="53" fillId="0" borderId="0" xfId="0" applyFont="1"/>
    <xf numFmtId="167" fontId="36" fillId="0" borderId="38" xfId="0" applyNumberFormat="1" applyFont="1" applyBorder="1"/>
    <xf numFmtId="0" fontId="40" fillId="0" borderId="0" xfId="0" applyFont="1"/>
    <xf numFmtId="0" fontId="54" fillId="0" borderId="0" xfId="0" quotePrefix="1" applyFont="1"/>
    <xf numFmtId="0" fontId="54" fillId="0" borderId="0" xfId="0" applyFont="1"/>
    <xf numFmtId="4" fontId="36" fillId="0" borderId="0" xfId="0" applyNumberFormat="1" applyFont="1"/>
    <xf numFmtId="0" fontId="40" fillId="0" borderId="4" xfId="0" applyFont="1" applyBorder="1"/>
    <xf numFmtId="0" fontId="36" fillId="0" borderId="4" xfId="0" applyFont="1" applyBorder="1"/>
    <xf numFmtId="167" fontId="55" fillId="0" borderId="0" xfId="0" applyNumberFormat="1" applyFont="1" applyAlignment="1">
      <alignment horizontal="center" wrapText="1"/>
    </xf>
    <xf numFmtId="0" fontId="36" fillId="0" borderId="19" xfId="0" applyFont="1" applyBorder="1"/>
    <xf numFmtId="3" fontId="36" fillId="3" borderId="17" xfId="0" applyNumberFormat="1" applyFont="1" applyFill="1" applyBorder="1"/>
    <xf numFmtId="0" fontId="36" fillId="0" borderId="0" xfId="0" applyFont="1" applyAlignment="1">
      <alignment horizontal="left"/>
    </xf>
    <xf numFmtId="0" fontId="36" fillId="0" borderId="22" xfId="0" applyFont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23" xfId="0" applyFont="1" applyBorder="1" applyAlignment="1">
      <alignment horizontal="center"/>
    </xf>
    <xf numFmtId="167" fontId="36" fillId="0" borderId="24" xfId="0" applyNumberFormat="1" applyFont="1" applyBorder="1" applyAlignment="1">
      <alignment horizontal="left"/>
    </xf>
    <xf numFmtId="167" fontId="36" fillId="0" borderId="69" xfId="0" applyNumberFormat="1" applyFont="1" applyBorder="1" applyAlignment="1">
      <alignment horizontal="left"/>
    </xf>
    <xf numFmtId="167" fontId="36" fillId="0" borderId="25" xfId="0" applyNumberFormat="1" applyFont="1" applyBorder="1" applyAlignment="1">
      <alignment horizontal="left"/>
    </xf>
    <xf numFmtId="164" fontId="36" fillId="4" borderId="17" xfId="0" applyNumberFormat="1" applyFont="1" applyFill="1" applyBorder="1"/>
    <xf numFmtId="165" fontId="36" fillId="4" borderId="13" xfId="0" applyNumberFormat="1" applyFont="1" applyFill="1" applyBorder="1" applyAlignment="1">
      <alignment horizontal="center"/>
    </xf>
    <xf numFmtId="167" fontId="36" fillId="0" borderId="0" xfId="0" applyNumberFormat="1" applyFont="1" applyAlignment="1">
      <alignment horizontal="left"/>
    </xf>
    <xf numFmtId="2" fontId="36" fillId="4" borderId="17" xfId="0" applyNumberFormat="1" applyFont="1" applyFill="1" applyBorder="1"/>
    <xf numFmtId="165" fontId="36" fillId="0" borderId="24" xfId="0" applyNumberFormat="1" applyFont="1" applyBorder="1" applyAlignment="1">
      <alignment horizontal="left"/>
    </xf>
    <xf numFmtId="165" fontId="36" fillId="0" borderId="69" xfId="0" applyNumberFormat="1" applyFont="1" applyBorder="1" applyAlignment="1">
      <alignment horizontal="left"/>
    </xf>
    <xf numFmtId="165" fontId="36" fillId="0" borderId="25" xfId="0" applyNumberFormat="1" applyFont="1" applyBorder="1" applyAlignment="1">
      <alignment horizontal="left"/>
    </xf>
    <xf numFmtId="165" fontId="36" fillId="4" borderId="17" xfId="0" applyNumberFormat="1" applyFont="1" applyFill="1" applyBorder="1"/>
    <xf numFmtId="0" fontId="56" fillId="0" borderId="17" xfId="0" applyFont="1" applyBorder="1"/>
    <xf numFmtId="164" fontId="17" fillId="4" borderId="78" xfId="0" applyNumberFormat="1" applyFont="1" applyFill="1" applyBorder="1"/>
    <xf numFmtId="0" fontId="57" fillId="0" borderId="0" xfId="0" applyFont="1"/>
    <xf numFmtId="167" fontId="47" fillId="0" borderId="6" xfId="0" applyNumberFormat="1" applyFont="1" applyBorder="1"/>
    <xf numFmtId="167" fontId="47" fillId="0" borderId="0" xfId="0" applyNumberFormat="1" applyFont="1"/>
    <xf numFmtId="167" fontId="47" fillId="0" borderId="6" xfId="0" applyNumberFormat="1" applyFont="1" applyBorder="1" applyAlignment="1">
      <alignment wrapText="1"/>
    </xf>
    <xf numFmtId="167" fontId="47" fillId="0" borderId="0" xfId="0" applyNumberFormat="1" applyFont="1" applyAlignment="1">
      <alignment wrapText="1"/>
    </xf>
    <xf numFmtId="167" fontId="47" fillId="0" borderId="8" xfId="0" applyNumberFormat="1" applyFont="1" applyBorder="1" applyAlignment="1">
      <alignment wrapText="1"/>
    </xf>
    <xf numFmtId="167" fontId="47" fillId="0" borderId="9" xfId="0" applyNumberFormat="1" applyFont="1" applyBorder="1" applyAlignment="1">
      <alignment wrapText="1"/>
    </xf>
    <xf numFmtId="165" fontId="31" fillId="0" borderId="10" xfId="0" applyNumberFormat="1" applyFont="1" applyBorder="1"/>
    <xf numFmtId="0" fontId="6" fillId="0" borderId="87" xfId="0" applyFont="1" applyBorder="1"/>
    <xf numFmtId="167" fontId="47" fillId="0" borderId="76" xfId="0" applyNumberFormat="1" applyFont="1" applyBorder="1"/>
    <xf numFmtId="165" fontId="6" fillId="0" borderId="87" xfId="0" applyNumberFormat="1" applyFont="1" applyBorder="1"/>
    <xf numFmtId="167" fontId="47" fillId="0" borderId="76" xfId="0" applyNumberFormat="1" applyFont="1" applyBorder="1" applyAlignment="1">
      <alignment wrapText="1"/>
    </xf>
    <xf numFmtId="167" fontId="47" fillId="0" borderId="61" xfId="0" applyNumberFormat="1" applyFont="1" applyBorder="1" applyAlignment="1">
      <alignment wrapText="1"/>
    </xf>
    <xf numFmtId="9" fontId="31" fillId="0" borderId="4" xfId="0" applyNumberFormat="1" applyFont="1" applyBorder="1" applyAlignment="1">
      <alignment wrapText="1"/>
    </xf>
    <xf numFmtId="165" fontId="6" fillId="0" borderId="88" xfId="0" applyNumberFormat="1" applyFont="1" applyBorder="1"/>
    <xf numFmtId="0" fontId="32" fillId="0" borderId="27" xfId="0" applyFont="1" applyBorder="1"/>
    <xf numFmtId="0" fontId="32" fillId="0" borderId="66" xfId="0" applyFont="1" applyBorder="1"/>
    <xf numFmtId="0" fontId="32" fillId="0" borderId="84" xfId="0" applyFont="1" applyBorder="1"/>
    <xf numFmtId="0" fontId="31" fillId="0" borderId="19" xfId="0" applyFont="1" applyBorder="1"/>
    <xf numFmtId="0" fontId="10" fillId="0" borderId="0" xfId="7"/>
    <xf numFmtId="0" fontId="59" fillId="0" borderId="0" xfId="0" applyFont="1" applyAlignment="1">
      <alignment vertical="center"/>
    </xf>
    <xf numFmtId="0" fontId="51" fillId="0" borderId="0" xfId="0" applyFont="1"/>
    <xf numFmtId="0" fontId="62" fillId="12" borderId="14" xfId="0" applyFont="1" applyFill="1" applyBorder="1" applyAlignment="1">
      <alignment horizontal="center" vertical="center" wrapText="1"/>
    </xf>
    <xf numFmtId="0" fontId="62" fillId="12" borderId="16" xfId="0" applyFont="1" applyFill="1" applyBorder="1" applyAlignment="1">
      <alignment horizontal="center" vertical="center" wrapText="1"/>
    </xf>
    <xf numFmtId="0" fontId="63" fillId="12" borderId="14" xfId="0" applyFont="1" applyFill="1" applyBorder="1" applyAlignment="1">
      <alignment horizontal="left" vertical="center" wrapText="1"/>
    </xf>
    <xf numFmtId="0" fontId="63" fillId="12" borderId="14" xfId="0" applyFont="1" applyFill="1" applyBorder="1" applyAlignment="1">
      <alignment horizontal="center" vertical="center" wrapText="1"/>
    </xf>
    <xf numFmtId="0" fontId="63" fillId="12" borderId="43" xfId="0" applyFont="1" applyFill="1" applyBorder="1" applyAlignment="1">
      <alignment horizontal="center" vertical="center" wrapText="1"/>
    </xf>
    <xf numFmtId="0" fontId="62" fillId="12" borderId="89" xfId="0" applyFont="1" applyFill="1" applyBorder="1" applyAlignment="1">
      <alignment horizontal="left" vertical="center" wrapText="1"/>
    </xf>
    <xf numFmtId="0" fontId="62" fillId="12" borderId="44" xfId="0" applyFont="1" applyFill="1" applyBorder="1" applyAlignment="1">
      <alignment horizontal="center" vertical="center" wrapText="1"/>
    </xf>
    <xf numFmtId="0" fontId="62" fillId="12" borderId="50" xfId="0" applyFont="1" applyFill="1" applyBorder="1" applyAlignment="1">
      <alignment horizontal="left" vertical="center"/>
    </xf>
    <xf numFmtId="4" fontId="64" fillId="12" borderId="23" xfId="7" applyNumberFormat="1" applyFont="1" applyFill="1" applyBorder="1" applyAlignment="1">
      <alignment horizontal="right" vertical="center"/>
    </xf>
    <xf numFmtId="0" fontId="62" fillId="12" borderId="22" xfId="0" applyFont="1" applyFill="1" applyBorder="1" applyAlignment="1">
      <alignment horizontal="left" vertical="center" wrapText="1"/>
    </xf>
    <xf numFmtId="0" fontId="62" fillId="12" borderId="23" xfId="0" applyFont="1" applyFill="1" applyBorder="1" applyAlignment="1">
      <alignment horizontal="left" vertical="center" wrapText="1"/>
    </xf>
    <xf numFmtId="0" fontId="62" fillId="12" borderId="22" xfId="7" applyFont="1" applyFill="1" applyBorder="1" applyAlignment="1">
      <alignment horizontal="left" vertical="center" wrapText="1"/>
    </xf>
    <xf numFmtId="0" fontId="64" fillId="12" borderId="22" xfId="7" applyFont="1" applyFill="1" applyBorder="1" applyAlignment="1">
      <alignment horizontal="right" vertical="center" wrapText="1"/>
    </xf>
    <xf numFmtId="0" fontId="62" fillId="12" borderId="17" xfId="0" applyFont="1" applyFill="1" applyBorder="1"/>
    <xf numFmtId="0" fontId="62" fillId="12" borderId="17" xfId="0" applyFont="1" applyFill="1" applyBorder="1" applyAlignment="1">
      <alignment horizontal="center"/>
    </xf>
    <xf numFmtId="0" fontId="62" fillId="12" borderId="20" xfId="0" applyFont="1" applyFill="1" applyBorder="1" applyAlignment="1">
      <alignment horizontal="center"/>
    </xf>
    <xf numFmtId="0" fontId="62" fillId="12" borderId="13" xfId="0" applyFont="1" applyFill="1" applyBorder="1" applyAlignment="1">
      <alignment horizontal="center"/>
    </xf>
    <xf numFmtId="0" fontId="62" fillId="12" borderId="0" xfId="0" applyFont="1" applyFill="1"/>
    <xf numFmtId="0" fontId="63" fillId="12" borderId="90" xfId="0" applyFont="1" applyFill="1" applyBorder="1" applyAlignment="1">
      <alignment horizontal="center"/>
    </xf>
    <xf numFmtId="0" fontId="62" fillId="12" borderId="52" xfId="0" applyFont="1" applyFill="1" applyBorder="1" applyAlignment="1">
      <alignment horizontal="center"/>
    </xf>
    <xf numFmtId="0" fontId="62" fillId="12" borderId="17" xfId="0" applyFont="1" applyFill="1" applyBorder="1" applyAlignment="1">
      <alignment vertical="top"/>
    </xf>
    <xf numFmtId="165" fontId="62" fillId="12" borderId="17" xfId="0" applyNumberFormat="1" applyFont="1" applyFill="1" applyBorder="1" applyAlignment="1">
      <alignment horizontal="right" vertical="top"/>
    </xf>
    <xf numFmtId="0" fontId="62" fillId="12" borderId="85" xfId="0" applyFont="1" applyFill="1" applyBorder="1" applyAlignment="1">
      <alignment horizontal="center" vertical="top"/>
    </xf>
    <xf numFmtId="165" fontId="62" fillId="12" borderId="17" xfId="0" applyNumberFormat="1" applyFont="1" applyFill="1" applyBorder="1" applyAlignment="1">
      <alignment horizontal="right"/>
    </xf>
    <xf numFmtId="165" fontId="62" fillId="12" borderId="13" xfId="0" applyNumberFormat="1" applyFont="1" applyFill="1" applyBorder="1" applyAlignment="1">
      <alignment horizontal="right" vertical="top"/>
    </xf>
    <xf numFmtId="0" fontId="35" fillId="13" borderId="17" xfId="0" applyFont="1" applyFill="1" applyBorder="1" applyAlignment="1">
      <alignment vertical="top"/>
    </xf>
    <xf numFmtId="165" fontId="35" fillId="13" borderId="13" xfId="0" applyNumberFormat="1" applyFont="1" applyFill="1" applyBorder="1" applyAlignment="1">
      <alignment horizontal="right"/>
    </xf>
    <xf numFmtId="165" fontId="35" fillId="13" borderId="17" xfId="0" applyNumberFormat="1" applyFont="1" applyFill="1" applyBorder="1" applyAlignment="1">
      <alignment horizontal="right"/>
    </xf>
    <xf numFmtId="165" fontId="35" fillId="13" borderId="13" xfId="0" applyNumberFormat="1" applyFont="1" applyFill="1" applyBorder="1" applyAlignment="1">
      <alignment horizontal="right" vertical="top"/>
    </xf>
    <xf numFmtId="165" fontId="35" fillId="13" borderId="17" xfId="0" applyNumberFormat="1" applyFont="1" applyFill="1" applyBorder="1" applyAlignment="1">
      <alignment horizontal="right" vertical="top"/>
    </xf>
    <xf numFmtId="165" fontId="41" fillId="13" borderId="17" xfId="0" applyNumberFormat="1" applyFont="1" applyFill="1" applyBorder="1" applyAlignment="1">
      <alignment horizontal="right" vertical="top"/>
    </xf>
    <xf numFmtId="0" fontId="62" fillId="12" borderId="14" xfId="0" applyFont="1" applyFill="1" applyBorder="1" applyAlignment="1">
      <alignment horizontal="left" vertical="center"/>
    </xf>
    <xf numFmtId="0" fontId="62" fillId="12" borderId="14" xfId="0" applyFont="1" applyFill="1" applyBorder="1" applyAlignment="1">
      <alignment horizontal="center" vertical="center"/>
    </xf>
    <xf numFmtId="4" fontId="62" fillId="12" borderId="14" xfId="0" applyNumberFormat="1" applyFont="1" applyFill="1" applyBorder="1" applyAlignment="1">
      <alignment horizontal="center" vertical="center" wrapText="1"/>
    </xf>
    <xf numFmtId="165" fontId="62" fillId="12" borderId="17" xfId="0" applyNumberFormat="1" applyFont="1" applyFill="1" applyBorder="1"/>
    <xf numFmtId="0" fontId="62" fillId="12" borderId="35" xfId="0" applyFont="1" applyFill="1" applyBorder="1" applyAlignment="1">
      <alignment vertical="center"/>
    </xf>
    <xf numFmtId="0" fontId="62" fillId="12" borderId="21" xfId="0" applyFont="1" applyFill="1" applyBorder="1" applyAlignment="1">
      <alignment horizontal="center" vertical="center"/>
    </xf>
    <xf numFmtId="0" fontId="62" fillId="12" borderId="14" xfId="0" applyFont="1" applyFill="1" applyBorder="1" applyAlignment="1">
      <alignment vertical="center"/>
    </xf>
    <xf numFmtId="165" fontId="65" fillId="12" borderId="30" xfId="0" applyNumberFormat="1" applyFont="1" applyFill="1" applyBorder="1" applyAlignment="1">
      <alignment vertical="center"/>
    </xf>
    <xf numFmtId="165" fontId="65" fillId="12" borderId="31" xfId="0" applyNumberFormat="1" applyFont="1" applyFill="1" applyBorder="1" applyAlignment="1">
      <alignment vertical="center"/>
    </xf>
    <xf numFmtId="165" fontId="65" fillId="12" borderId="32" xfId="0" applyNumberFormat="1" applyFont="1" applyFill="1" applyBorder="1" applyAlignment="1">
      <alignment vertical="center"/>
    </xf>
    <xf numFmtId="165" fontId="65" fillId="12" borderId="51" xfId="0" applyNumberFormat="1" applyFont="1" applyFill="1" applyBorder="1" applyAlignment="1">
      <alignment vertical="center"/>
    </xf>
    <xf numFmtId="0" fontId="62" fillId="12" borderId="11" xfId="0" applyFont="1" applyFill="1" applyBorder="1"/>
    <xf numFmtId="0" fontId="41" fillId="12" borderId="13" xfId="0" applyFont="1" applyFill="1" applyBorder="1"/>
    <xf numFmtId="0" fontId="66" fillId="12" borderId="11" xfId="0" applyFont="1" applyFill="1" applyBorder="1"/>
    <xf numFmtId="0" fontId="66" fillId="12" borderId="12" xfId="0" applyFont="1" applyFill="1" applyBorder="1"/>
    <xf numFmtId="4" fontId="66" fillId="12" borderId="13" xfId="0" applyNumberFormat="1" applyFont="1" applyFill="1" applyBorder="1"/>
    <xf numFmtId="167" fontId="47" fillId="0" borderId="4" xfId="0" applyNumberFormat="1" applyFont="1" applyBorder="1" applyAlignment="1">
      <alignment horizontal="center" wrapText="1"/>
    </xf>
    <xf numFmtId="0" fontId="35" fillId="0" borderId="11" xfId="0" applyFont="1" applyBorder="1" applyAlignment="1">
      <alignment horizontal="left" vertical="center" wrapText="1"/>
    </xf>
    <xf numFmtId="165" fontId="41" fillId="0" borderId="21" xfId="0" applyNumberFormat="1" applyFont="1" applyBorder="1" applyAlignment="1">
      <alignment vertical="center"/>
    </xf>
    <xf numFmtId="165" fontId="31" fillId="0" borderId="26" xfId="0" applyNumberFormat="1" applyFont="1" applyBorder="1"/>
    <xf numFmtId="165" fontId="31" fillId="14" borderId="21" xfId="0" applyNumberFormat="1" applyFont="1" applyFill="1" applyBorder="1"/>
    <xf numFmtId="165" fontId="31" fillId="0" borderId="72" xfId="0" applyNumberFormat="1" applyFont="1" applyBorder="1"/>
    <xf numFmtId="165" fontId="31" fillId="0" borderId="20" xfId="0" applyNumberFormat="1" applyFont="1" applyBorder="1"/>
    <xf numFmtId="165" fontId="31" fillId="15" borderId="21" xfId="0" applyNumberFormat="1" applyFont="1" applyFill="1" applyBorder="1"/>
    <xf numFmtId="3" fontId="32" fillId="3" borderId="23" xfId="0" applyNumberFormat="1" applyFont="1" applyFill="1" applyBorder="1" applyAlignment="1">
      <alignment vertical="center"/>
    </xf>
    <xf numFmtId="0" fontId="67" fillId="16" borderId="17" xfId="0" applyFont="1" applyFill="1" applyBorder="1"/>
    <xf numFmtId="0" fontId="0" fillId="0" borderId="17" xfId="0" applyBorder="1"/>
    <xf numFmtId="0" fontId="9" fillId="5" borderId="17" xfId="0" applyFont="1" applyFill="1" applyBorder="1"/>
    <xf numFmtId="0" fontId="0" fillId="5" borderId="17" xfId="0" applyFill="1" applyBorder="1"/>
    <xf numFmtId="0" fontId="68" fillId="4" borderId="17" xfId="0" applyFont="1" applyFill="1" applyBorder="1"/>
    <xf numFmtId="0" fontId="68" fillId="0" borderId="17" xfId="0" applyFont="1" applyBorder="1"/>
    <xf numFmtId="0" fontId="69" fillId="5" borderId="17" xfId="0" applyFont="1" applyFill="1" applyBorder="1"/>
    <xf numFmtId="0" fontId="70" fillId="0" borderId="17" xfId="0" applyFont="1" applyBorder="1"/>
    <xf numFmtId="0" fontId="71" fillId="5" borderId="17" xfId="0" applyFont="1" applyFill="1" applyBorder="1"/>
    <xf numFmtId="0" fontId="68" fillId="0" borderId="0" xfId="0" applyFont="1"/>
    <xf numFmtId="0" fontId="68" fillId="17" borderId="17" xfId="0" applyFont="1" applyFill="1" applyBorder="1"/>
    <xf numFmtId="0" fontId="0" fillId="17" borderId="17" xfId="0" applyFill="1" applyBorder="1"/>
    <xf numFmtId="0" fontId="10" fillId="0" borderId="0" xfId="7" applyAlignment="1">
      <alignment wrapText="1"/>
    </xf>
    <xf numFmtId="0" fontId="72" fillId="0" borderId="17" xfId="0" applyFont="1" applyBorder="1"/>
    <xf numFmtId="0" fontId="60" fillId="12" borderId="1" xfId="0" applyFont="1" applyFill="1" applyBorder="1" applyAlignment="1">
      <alignment horizontal="center" vertical="center"/>
    </xf>
    <xf numFmtId="0" fontId="60" fillId="12" borderId="2" xfId="0" applyFont="1" applyFill="1" applyBorder="1" applyAlignment="1">
      <alignment horizontal="center" vertical="center"/>
    </xf>
    <xf numFmtId="0" fontId="61" fillId="12" borderId="2" xfId="0" applyFont="1" applyFill="1" applyBorder="1" applyAlignment="1">
      <alignment vertical="center"/>
    </xf>
    <xf numFmtId="0" fontId="61" fillId="12" borderId="3" xfId="0" applyFont="1" applyFill="1" applyBorder="1" applyAlignment="1">
      <alignment vertical="center"/>
    </xf>
    <xf numFmtId="0" fontId="32" fillId="0" borderId="48" xfId="0" applyFont="1" applyBorder="1" applyAlignment="1">
      <alignment horizontal="left"/>
    </xf>
    <xf numFmtId="0" fontId="32" fillId="0" borderId="49" xfId="0" applyFont="1" applyBorder="1" applyAlignment="1">
      <alignment horizontal="left"/>
    </xf>
    <xf numFmtId="0" fontId="32" fillId="0" borderId="48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47" fillId="0" borderId="63" xfId="0" applyFont="1" applyBorder="1" applyAlignment="1">
      <alignment horizontal="left" vertical="top" wrapText="1"/>
    </xf>
    <xf numFmtId="0" fontId="47" fillId="0" borderId="45" xfId="0" applyFont="1" applyBorder="1" applyAlignment="1">
      <alignment horizontal="left" vertical="top" wrapText="1"/>
    </xf>
    <xf numFmtId="0" fontId="47" fillId="0" borderId="86" xfId="0" applyFont="1" applyBorder="1" applyAlignment="1">
      <alignment horizontal="left" vertical="top" wrapText="1"/>
    </xf>
    <xf numFmtId="0" fontId="47" fillId="0" borderId="76" xfId="0" applyFont="1" applyBorder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47" fillId="0" borderId="87" xfId="0" applyFont="1" applyBorder="1" applyAlignment="1">
      <alignment horizontal="left" vertical="top" wrapText="1"/>
    </xf>
    <xf numFmtId="0" fontId="47" fillId="0" borderId="61" xfId="0" applyFont="1" applyBorder="1" applyAlignment="1">
      <alignment horizontal="left" vertical="top" wrapText="1"/>
    </xf>
    <xf numFmtId="0" fontId="47" fillId="0" borderId="4" xfId="0" applyFont="1" applyBorder="1" applyAlignment="1">
      <alignment horizontal="left" vertical="top" wrapText="1"/>
    </xf>
    <xf numFmtId="0" fontId="47" fillId="0" borderId="88" xfId="0" applyFont="1" applyBorder="1" applyAlignment="1">
      <alignment horizontal="left" vertical="top" wrapText="1"/>
    </xf>
    <xf numFmtId="0" fontId="62" fillId="12" borderId="1" xfId="0" applyFont="1" applyFill="1" applyBorder="1" applyAlignment="1">
      <alignment horizontal="center" vertical="center"/>
    </xf>
    <xf numFmtId="0" fontId="62" fillId="12" borderId="2" xfId="0" applyFont="1" applyFill="1" applyBorder="1" applyAlignment="1">
      <alignment horizontal="center" vertical="center"/>
    </xf>
    <xf numFmtId="0" fontId="62" fillId="12" borderId="3" xfId="0" applyFont="1" applyFill="1" applyBorder="1" applyAlignment="1">
      <alignment horizontal="center" vertical="center"/>
    </xf>
    <xf numFmtId="0" fontId="36" fillId="4" borderId="11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40" fillId="0" borderId="4" xfId="0" applyFont="1" applyBorder="1" applyAlignment="1">
      <alignment horizontal="left"/>
    </xf>
    <xf numFmtId="0" fontId="62" fillId="12" borderId="11" xfId="0" applyFont="1" applyFill="1" applyBorder="1" applyAlignment="1">
      <alignment horizontal="center"/>
    </xf>
    <xf numFmtId="0" fontId="62" fillId="12" borderId="13" xfId="0" applyFont="1" applyFill="1" applyBorder="1" applyAlignment="1">
      <alignment horizontal="center"/>
    </xf>
    <xf numFmtId="0" fontId="62" fillId="12" borderId="27" xfId="0" applyFont="1" applyFill="1" applyBorder="1" applyAlignment="1">
      <alignment horizontal="center"/>
    </xf>
    <xf numFmtId="0" fontId="62" fillId="12" borderId="66" xfId="0" applyFont="1" applyFill="1" applyBorder="1" applyAlignment="1">
      <alignment horizontal="center"/>
    </xf>
    <xf numFmtId="0" fontId="62" fillId="12" borderId="84" xfId="0" applyFont="1" applyFill="1" applyBorder="1" applyAlignment="1">
      <alignment horizontal="center"/>
    </xf>
    <xf numFmtId="49" fontId="36" fillId="4" borderId="11" xfId="0" applyNumberFormat="1" applyFont="1" applyFill="1" applyBorder="1" applyAlignment="1">
      <alignment horizontal="center"/>
    </xf>
    <xf numFmtId="49" fontId="36" fillId="4" borderId="13" xfId="0" applyNumberFormat="1" applyFont="1" applyFill="1" applyBorder="1" applyAlignment="1">
      <alignment horizontal="center"/>
    </xf>
    <xf numFmtId="0" fontId="32" fillId="0" borderId="48" xfId="0" applyFont="1" applyBorder="1" applyAlignment="1">
      <alignment horizontal="left" vertical="center"/>
    </xf>
    <xf numFmtId="0" fontId="32" fillId="0" borderId="55" xfId="0" applyFont="1" applyBorder="1" applyAlignment="1">
      <alignment horizontal="left" vertical="center"/>
    </xf>
    <xf numFmtId="0" fontId="32" fillId="0" borderId="49" xfId="0" applyFont="1" applyBorder="1" applyAlignment="1">
      <alignment horizontal="left" vertical="center"/>
    </xf>
    <xf numFmtId="0" fontId="36" fillId="0" borderId="11" xfId="0" applyFont="1" applyBorder="1" applyAlignment="1">
      <alignment horizontal="left"/>
    </xf>
    <xf numFmtId="0" fontId="36" fillId="0" borderId="12" xfId="0" applyFont="1" applyBorder="1" applyAlignment="1">
      <alignment horizontal="left"/>
    </xf>
    <xf numFmtId="0" fontId="36" fillId="4" borderId="11" xfId="0" applyFont="1" applyFill="1" applyBorder="1" applyAlignment="1">
      <alignment horizontal="left"/>
    </xf>
    <xf numFmtId="0" fontId="36" fillId="4" borderId="12" xfId="0" applyFont="1" applyFill="1" applyBorder="1" applyAlignment="1">
      <alignment horizontal="left"/>
    </xf>
    <xf numFmtId="0" fontId="5" fillId="0" borderId="48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49" xfId="0" applyFont="1" applyBorder="1" applyAlignment="1">
      <alignment horizontal="left"/>
    </xf>
    <xf numFmtId="0" fontId="3" fillId="2" borderId="91" xfId="0" applyFont="1" applyFill="1" applyBorder="1" applyAlignment="1">
      <alignment horizontal="center" vertical="center"/>
    </xf>
    <xf numFmtId="0" fontId="3" fillId="2" borderId="92" xfId="0" applyFont="1" applyFill="1" applyBorder="1" applyAlignment="1">
      <alignment horizontal="center" vertical="center"/>
    </xf>
    <xf numFmtId="0" fontId="3" fillId="2" borderId="93" xfId="0" applyFont="1" applyFill="1" applyBorder="1" applyAlignment="1">
      <alignment horizontal="center" vertical="center"/>
    </xf>
  </cellXfs>
  <cellStyles count="9">
    <cellStyle name="Euro" xfId="1" xr:uid="{00000000-0005-0000-0000-000000000000}"/>
    <cellStyle name="Hyperlink" xfId="7" builtinId="8"/>
    <cellStyle name="Normal" xfId="0" builtinId="0"/>
    <cellStyle name="Percent" xfId="8" builtinId="5"/>
    <cellStyle name="Procent 2" xfId="2" xr:uid="{00000000-0005-0000-0000-000003000000}"/>
    <cellStyle name="Standaard 2" xfId="3" xr:uid="{00000000-0005-0000-0000-000005000000}"/>
    <cellStyle name="Standaard 2 2" xfId="4" xr:uid="{00000000-0005-0000-0000-000006000000}"/>
    <cellStyle name="Standaard 3" xfId="5" xr:uid="{00000000-0005-0000-0000-000007000000}"/>
    <cellStyle name="Standaard 4" xfId="6" xr:uid="{00000000-0005-0000-0000-000008000000}"/>
  </cellStyles>
  <dxfs count="7">
    <dxf>
      <font>
        <color rgb="FF00B050"/>
      </font>
    </dxf>
    <dxf>
      <font>
        <color rgb="FF00B050"/>
      </font>
    </dxf>
    <dxf>
      <font>
        <color rgb="FF00B050"/>
      </font>
    </dxf>
    <dxf>
      <fill>
        <patternFill>
          <bgColor rgb="FFFF66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6600"/>
        </patternFill>
      </fill>
    </dxf>
  </dxfs>
  <tableStyles count="0" defaultTableStyle="TableStyleMedium2" defaultPivotStyle="PivotStyleLight16"/>
  <colors>
    <mruColors>
      <color rgb="FFFF99CC"/>
      <color rgb="FFE63233"/>
      <color rgb="FF343434"/>
      <color rgb="FFFF6600"/>
      <color rgb="FF323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113378</xdr:colOff>
      <xdr:row>4</xdr:row>
      <xdr:rowOff>22859</xdr:rowOff>
    </xdr:from>
    <xdr:to>
      <xdr:col>13</xdr:col>
      <xdr:colOff>191683</xdr:colOff>
      <xdr:row>8</xdr:row>
      <xdr:rowOff>53340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F00DAF-A87B-EBCA-8A6D-F5A1C1DC8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1138" y="830579"/>
          <a:ext cx="3812105" cy="762001"/>
        </a:xfrm>
        <a:prstGeom prst="rect">
          <a:avLst/>
        </a:prstGeom>
      </xdr:spPr>
    </xdr:pic>
    <xdr:clientData/>
  </xdr:twoCellAnchor>
  <xdr:twoCellAnchor>
    <xdr:from>
      <xdr:col>6</xdr:col>
      <xdr:colOff>603885</xdr:colOff>
      <xdr:row>10</xdr:row>
      <xdr:rowOff>72390</xdr:rowOff>
    </xdr:from>
    <xdr:to>
      <xdr:col>13</xdr:col>
      <xdr:colOff>245745</xdr:colOff>
      <xdr:row>21</xdr:row>
      <xdr:rowOff>41910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DE6266-E945-38DF-63C9-B16C10B63B61}"/>
            </a:ext>
            <a:ext uri="{147F2762-F138-4A5C-976F-8EAC2B608ADB}">
              <a16:predDERef xmlns:a16="http://schemas.microsoft.com/office/drawing/2014/main" pred="{B8F00DAF-A87B-EBCA-8A6D-F5A1C1DC89CA}"/>
            </a:ext>
          </a:extLst>
        </xdr:cNvPr>
        <xdr:cNvSpPr txBox="1"/>
      </xdr:nvSpPr>
      <xdr:spPr>
        <a:xfrm>
          <a:off x="5252085" y="1948815"/>
          <a:ext cx="4537710" cy="2103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 for use:</a:t>
          </a:r>
        </a:p>
        <a:p>
          <a:pPr rtl="0"/>
          <a:endParaRPr lang="nl-BE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Only fill in the shaded cells on the "purple" tabs!</a:t>
          </a:r>
        </a:p>
        <a:p>
          <a:pPr rtl="0"/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The red tabs are filled in automatically!</a:t>
          </a:r>
        </a:p>
        <a:p>
          <a:pPr rtl="0"/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Consult the manual for more information on the terms used; specific examples are often provided next to the input fields.</a:t>
          </a:r>
        </a:p>
        <a:p>
          <a:pPr rtl="0"/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This document does not constitute a complete, final financial plan, but it does help you take the next steps—together with your accountant—towards realizing your entrepreneurial dream!</a:t>
          </a:r>
        </a:p>
        <a:p>
          <a:pPr rtl="0"/>
          <a:endParaRPr lang="nl-BE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are here to help and also offer individual coaching sessions. Please do not hesitate to contact us!</a:t>
          </a:r>
        </a:p>
        <a:p>
          <a:r>
            <a:rPr lang="fr-BE" sz="1100" baseline="0"/>
            <a:t>	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0</xdr:row>
      <xdr:rowOff>121920</xdr:rowOff>
    </xdr:from>
    <xdr:to>
      <xdr:col>7</xdr:col>
      <xdr:colOff>472440</xdr:colOff>
      <xdr:row>3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F50A8E9-78DF-5005-2E2C-6FFD8513A2C8}"/>
            </a:ext>
          </a:extLst>
        </xdr:cNvPr>
        <xdr:cNvSpPr txBox="1"/>
      </xdr:nvSpPr>
      <xdr:spPr>
        <a:xfrm>
          <a:off x="4518660" y="121920"/>
          <a:ext cx="3718560" cy="487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1100"/>
            <a:t>PP = Purchase</a:t>
          </a:r>
          <a:r>
            <a:rPr lang="fr-BE" sz="1100" baseline="0"/>
            <a:t> price</a:t>
          </a:r>
          <a:endParaRPr lang="fr-BE" sz="1100"/>
        </a:p>
        <a:p>
          <a:r>
            <a:rPr lang="fr-BE" sz="1100"/>
            <a:t>SP = Selling</a:t>
          </a:r>
          <a:r>
            <a:rPr lang="fr-BE" sz="1100" baseline="0"/>
            <a:t> price</a:t>
          </a:r>
          <a:endParaRPr lang="en-B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263238</xdr:colOff>
      <xdr:row>8</xdr:row>
      <xdr:rowOff>11257</xdr:rowOff>
    </xdr:from>
    <xdr:to>
      <xdr:col>6</xdr:col>
      <xdr:colOff>739488</xdr:colOff>
      <xdr:row>8</xdr:row>
      <xdr:rowOff>173182</xdr:rowOff>
    </xdr:to>
    <xdr:sp macro="" textlink="">
      <xdr:nvSpPr>
        <xdr:cNvPr id="2" name="PIJL-LINKS en -RECHTS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5302829" y="1535257"/>
          <a:ext cx="476250" cy="161925"/>
        </a:xfrm>
        <a:prstGeom prst="leftRightArrow">
          <a:avLst/>
        </a:prstGeom>
        <a:solidFill>
          <a:srgbClr val="E63233"/>
        </a:solidFill>
        <a:ln>
          <a:solidFill>
            <a:srgbClr val="E6323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3</xdr:col>
      <xdr:colOff>38100</xdr:colOff>
      <xdr:row>20</xdr:row>
      <xdr:rowOff>114301</xdr:rowOff>
    </xdr:from>
    <xdr:to>
      <xdr:col>3</xdr:col>
      <xdr:colOff>809625</xdr:colOff>
      <xdr:row>23</xdr:row>
      <xdr:rowOff>123825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 flipV="1">
          <a:off x="2479964" y="4461165"/>
          <a:ext cx="771525" cy="563705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74839</xdr:colOff>
      <xdr:row>21</xdr:row>
      <xdr:rowOff>83005</xdr:rowOff>
    </xdr:from>
    <xdr:to>
      <xdr:col>3</xdr:col>
      <xdr:colOff>812346</xdr:colOff>
      <xdr:row>23</xdr:row>
      <xdr:rowOff>115661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 flipV="1">
          <a:off x="2516703" y="4611710"/>
          <a:ext cx="737507" cy="404996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48986</xdr:colOff>
      <xdr:row>22</xdr:row>
      <xdr:rowOff>95250</xdr:rowOff>
    </xdr:from>
    <xdr:to>
      <xdr:col>3</xdr:col>
      <xdr:colOff>830035</xdr:colOff>
      <xdr:row>23</xdr:row>
      <xdr:rowOff>103416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 flipV="1">
          <a:off x="2490850" y="4814455"/>
          <a:ext cx="781049" cy="190006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23</xdr:row>
      <xdr:rowOff>104776</xdr:rowOff>
    </xdr:from>
    <xdr:to>
      <xdr:col>3</xdr:col>
      <xdr:colOff>828675</xdr:colOff>
      <xdr:row>23</xdr:row>
      <xdr:rowOff>123825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 flipV="1">
          <a:off x="2489489" y="5005821"/>
          <a:ext cx="781050" cy="19049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23</xdr:row>
      <xdr:rowOff>133350</xdr:rowOff>
    </xdr:from>
    <xdr:to>
      <xdr:col>3</xdr:col>
      <xdr:colOff>838200</xdr:colOff>
      <xdr:row>24</xdr:row>
      <xdr:rowOff>104776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>
          <a:off x="2479964" y="5034395"/>
          <a:ext cx="800100" cy="153267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23</xdr:row>
      <xdr:rowOff>123825</xdr:rowOff>
    </xdr:from>
    <xdr:to>
      <xdr:col>3</xdr:col>
      <xdr:colOff>836839</xdr:colOff>
      <xdr:row>25</xdr:row>
      <xdr:rowOff>115660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>
          <a:off x="2518064" y="5024870"/>
          <a:ext cx="760639" cy="364176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</xdr:colOff>
      <xdr:row>23</xdr:row>
      <xdr:rowOff>152400</xdr:rowOff>
    </xdr:from>
    <xdr:to>
      <xdr:col>3</xdr:col>
      <xdr:colOff>828675</xdr:colOff>
      <xdr:row>26</xdr:row>
      <xdr:rowOff>114300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>
          <a:off x="2508539" y="5053445"/>
          <a:ext cx="762000" cy="516082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23</xdr:row>
      <xdr:rowOff>133350</xdr:rowOff>
    </xdr:from>
    <xdr:to>
      <xdr:col>3</xdr:col>
      <xdr:colOff>819150</xdr:colOff>
      <xdr:row>27</xdr:row>
      <xdr:rowOff>66676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2489489" y="5034395"/>
          <a:ext cx="771525" cy="669349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25977</xdr:colOff>
      <xdr:row>32</xdr:row>
      <xdr:rowOff>128156</xdr:rowOff>
    </xdr:from>
    <xdr:to>
      <xdr:col>3</xdr:col>
      <xdr:colOff>797502</xdr:colOff>
      <xdr:row>35</xdr:row>
      <xdr:rowOff>137679</xdr:rowOff>
    </xdr:to>
    <xdr:cxnSp macro="">
      <xdr:nvCxnSpPr>
        <xdr:cNvPr id="42" name="Rechte verbindingslijn met pijl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 flipV="1">
          <a:off x="2467841" y="6691747"/>
          <a:ext cx="771525" cy="563705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62716</xdr:colOff>
      <xdr:row>33</xdr:row>
      <xdr:rowOff>96860</xdr:rowOff>
    </xdr:from>
    <xdr:to>
      <xdr:col>3</xdr:col>
      <xdr:colOff>800223</xdr:colOff>
      <xdr:row>35</xdr:row>
      <xdr:rowOff>129515</xdr:rowOff>
    </xdr:to>
    <xdr:cxnSp macro="">
      <xdr:nvCxnSpPr>
        <xdr:cNvPr id="43" name="Rechte verbindingslijn met pijl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CxnSpPr/>
      </xdr:nvCxnSpPr>
      <xdr:spPr>
        <a:xfrm flipV="1">
          <a:off x="2504580" y="6842292"/>
          <a:ext cx="737507" cy="404996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36863</xdr:colOff>
      <xdr:row>34</xdr:row>
      <xdr:rowOff>109105</xdr:rowOff>
    </xdr:from>
    <xdr:to>
      <xdr:col>3</xdr:col>
      <xdr:colOff>817912</xdr:colOff>
      <xdr:row>35</xdr:row>
      <xdr:rowOff>117270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 flipV="1">
          <a:off x="2478727" y="7045037"/>
          <a:ext cx="781049" cy="190006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35502</xdr:colOff>
      <xdr:row>35</xdr:row>
      <xdr:rowOff>118630</xdr:rowOff>
    </xdr:from>
    <xdr:to>
      <xdr:col>3</xdr:col>
      <xdr:colOff>816552</xdr:colOff>
      <xdr:row>35</xdr:row>
      <xdr:rowOff>137679</xdr:rowOff>
    </xdr:to>
    <xdr:cxnSp macro="">
      <xdr:nvCxnSpPr>
        <xdr:cNvPr id="45" name="Rechte verbindingslijn met pijl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CxnSpPr/>
      </xdr:nvCxnSpPr>
      <xdr:spPr>
        <a:xfrm flipV="1">
          <a:off x="2477366" y="7236403"/>
          <a:ext cx="781050" cy="19049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25977</xdr:colOff>
      <xdr:row>35</xdr:row>
      <xdr:rowOff>147204</xdr:rowOff>
    </xdr:from>
    <xdr:to>
      <xdr:col>3</xdr:col>
      <xdr:colOff>826077</xdr:colOff>
      <xdr:row>36</xdr:row>
      <xdr:rowOff>118630</xdr:rowOff>
    </xdr:to>
    <xdr:cxnSp macro="">
      <xdr:nvCxnSpPr>
        <xdr:cNvPr id="46" name="Rechte verbindingslijn met pijl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CxnSpPr/>
      </xdr:nvCxnSpPr>
      <xdr:spPr>
        <a:xfrm>
          <a:off x="2467841" y="7264977"/>
          <a:ext cx="800100" cy="153267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64077</xdr:colOff>
      <xdr:row>35</xdr:row>
      <xdr:rowOff>137679</xdr:rowOff>
    </xdr:from>
    <xdr:to>
      <xdr:col>3</xdr:col>
      <xdr:colOff>824716</xdr:colOff>
      <xdr:row>37</xdr:row>
      <xdr:rowOff>129514</xdr:rowOff>
    </xdr:to>
    <xdr:cxnSp macro="">
      <xdr:nvCxnSpPr>
        <xdr:cNvPr id="47" name="Rechte verbindingslijn met pijl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CxnSpPr/>
      </xdr:nvCxnSpPr>
      <xdr:spPr>
        <a:xfrm>
          <a:off x="2505941" y="7255452"/>
          <a:ext cx="760639" cy="364176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54552</xdr:colOff>
      <xdr:row>35</xdr:row>
      <xdr:rowOff>166254</xdr:rowOff>
    </xdr:from>
    <xdr:to>
      <xdr:col>3</xdr:col>
      <xdr:colOff>816552</xdr:colOff>
      <xdr:row>38</xdr:row>
      <xdr:rowOff>128154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CxnSpPr/>
      </xdr:nvCxnSpPr>
      <xdr:spPr>
        <a:xfrm>
          <a:off x="2496416" y="7284027"/>
          <a:ext cx="762000" cy="516082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35502</xdr:colOff>
      <xdr:row>35</xdr:row>
      <xdr:rowOff>147204</xdr:rowOff>
    </xdr:from>
    <xdr:to>
      <xdr:col>3</xdr:col>
      <xdr:colOff>807027</xdr:colOff>
      <xdr:row>39</xdr:row>
      <xdr:rowOff>80531</xdr:rowOff>
    </xdr:to>
    <xdr:cxnSp macro="">
      <xdr:nvCxnSpPr>
        <xdr:cNvPr id="49" name="Rechte verbindingslijn met pijl 4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CxnSpPr/>
      </xdr:nvCxnSpPr>
      <xdr:spPr>
        <a:xfrm>
          <a:off x="2477366" y="7264977"/>
          <a:ext cx="771525" cy="669349"/>
        </a:xfrm>
        <a:prstGeom prst="straightConnector1">
          <a:avLst/>
        </a:prstGeom>
        <a:ln>
          <a:solidFill>
            <a:srgbClr val="E63233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83820</xdr:colOff>
      <xdr:row>1</xdr:row>
      <xdr:rowOff>45720</xdr:rowOff>
    </xdr:from>
    <xdr:to>
      <xdr:col>11</xdr:col>
      <xdr:colOff>533400</xdr:colOff>
      <xdr:row>5</xdr:row>
      <xdr:rowOff>91440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DAD7E9-023C-64A0-DC4E-0615A37942E0}"/>
            </a:ext>
          </a:extLst>
        </xdr:cNvPr>
        <xdr:cNvSpPr txBox="1"/>
      </xdr:nvSpPr>
      <xdr:spPr>
        <a:xfrm>
          <a:off x="6316980" y="228600"/>
          <a:ext cx="4183380" cy="769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fr-BE" sz="1100"/>
            <a:t>= </a:t>
          </a: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revenue you need to generate to cover all your costs, including your own salary and social security contributions!</a:t>
          </a:r>
        </a:p>
        <a:p>
          <a:br>
            <a:rPr lang="nl-BE"/>
          </a:br>
          <a:endParaRPr lang="en-B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22</xdr:row>
      <xdr:rowOff>152400</xdr:rowOff>
    </xdr:from>
    <xdr:to>
      <xdr:col>12</xdr:col>
      <xdr:colOff>289560</xdr:colOff>
      <xdr:row>28</xdr:row>
      <xdr:rowOff>7620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4C1D81E-1515-DB6F-AE06-112C7106A329}"/>
            </a:ext>
          </a:extLst>
        </xdr:cNvPr>
        <xdr:cNvSpPr txBox="1"/>
      </xdr:nvSpPr>
      <xdr:spPr>
        <a:xfrm>
          <a:off x="106680" y="4564380"/>
          <a:ext cx="829056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personal income tax calculation does not take into account the entrepreneur's specific situation (e.g., dependent children, pension savings, etc.). Your accountant can refine this based on your personal circumstances!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2:H27"/>
  <sheetViews>
    <sheetView topLeftCell="A6" zoomScaleNormal="100" workbookViewId="0">
      <selection activeCell="C11" sqref="C11"/>
    </sheetView>
  </sheetViews>
  <sheetFormatPr defaultColWidth="9.109375" defaultRowHeight="13.2" x14ac:dyDescent="0.25"/>
  <cols>
    <col min="1" max="1" width="4.6640625" style="173" customWidth="1"/>
    <col min="2" max="2" width="8.88671875" style="174" customWidth="1"/>
    <col min="3" max="3" width="27.44140625" style="174" customWidth="1"/>
    <col min="4" max="4" width="9.109375" style="174"/>
    <col min="5" max="5" width="12.44140625" style="174" customWidth="1"/>
    <col min="6" max="6" width="7.109375" style="174" customWidth="1"/>
    <col min="7" max="7" width="9.109375" style="174" customWidth="1"/>
    <col min="8" max="8" width="9.6640625" style="174" bestFit="1" customWidth="1"/>
    <col min="9" max="9" width="7.109375" style="174" customWidth="1"/>
    <col min="10" max="10" width="15.5546875" style="174" bestFit="1" customWidth="1"/>
    <col min="11" max="11" width="11" style="174" bestFit="1" customWidth="1"/>
    <col min="12" max="12" width="11.6640625" style="174" bestFit="1" customWidth="1"/>
    <col min="13" max="16384" width="9.109375" style="174"/>
  </cols>
  <sheetData>
    <row r="2" spans="1:8" ht="13.8" thickBot="1" x14ac:dyDescent="0.3"/>
    <row r="3" spans="1:8" ht="23.4" thickBot="1" x14ac:dyDescent="0.3">
      <c r="D3" s="430" t="s">
        <v>0</v>
      </c>
      <c r="E3" s="431"/>
      <c r="F3" s="432"/>
      <c r="G3" s="432"/>
      <c r="H3" s="433"/>
    </row>
    <row r="4" spans="1:8" x14ac:dyDescent="0.25">
      <c r="E4" s="175"/>
    </row>
    <row r="5" spans="1:8" x14ac:dyDescent="0.25">
      <c r="E5" s="175"/>
    </row>
    <row r="6" spans="1:8" x14ac:dyDescent="0.25">
      <c r="E6" s="175"/>
    </row>
    <row r="7" spans="1:8" s="179" customFormat="1" ht="15.6" x14ac:dyDescent="0.3">
      <c r="A7" s="176"/>
      <c r="B7" s="357" t="s">
        <v>1</v>
      </c>
      <c r="C7" s="357" t="s">
        <v>2</v>
      </c>
      <c r="D7" s="177"/>
      <c r="E7" s="177"/>
      <c r="F7" s="178"/>
    </row>
    <row r="8" spans="1:8" s="179" customFormat="1" ht="15.6" x14ac:dyDescent="0.3">
      <c r="A8" s="176"/>
      <c r="B8" s="177"/>
      <c r="C8" s="177"/>
      <c r="D8" s="177"/>
      <c r="E8" s="177"/>
      <c r="F8" s="178"/>
    </row>
    <row r="9" spans="1:8" s="179" customFormat="1" ht="15.6" x14ac:dyDescent="0.3">
      <c r="A9" s="176"/>
      <c r="B9" s="357" t="s">
        <v>3</v>
      </c>
      <c r="C9" s="357" t="s">
        <v>4</v>
      </c>
      <c r="D9" s="177"/>
      <c r="E9" s="177"/>
      <c r="F9" s="178"/>
    </row>
    <row r="10" spans="1:8" s="179" customFormat="1" ht="15.6" x14ac:dyDescent="0.3">
      <c r="A10" s="176"/>
      <c r="B10" s="178"/>
      <c r="C10" s="178"/>
      <c r="D10" s="178"/>
      <c r="E10" s="178"/>
      <c r="F10" s="178"/>
    </row>
    <row r="11" spans="1:8" s="179" customFormat="1" ht="15.6" x14ac:dyDescent="0.3">
      <c r="A11" s="176"/>
      <c r="B11" s="357" t="s">
        <v>5</v>
      </c>
      <c r="C11" s="428" t="s">
        <v>6</v>
      </c>
      <c r="D11" s="177"/>
      <c r="E11" s="177"/>
      <c r="F11" s="178"/>
    </row>
    <row r="12" spans="1:8" s="179" customFormat="1" ht="15.6" x14ac:dyDescent="0.3">
      <c r="A12" s="176"/>
      <c r="B12" s="178"/>
      <c r="C12" s="178"/>
      <c r="D12" s="178"/>
      <c r="E12" s="178"/>
      <c r="F12" s="178"/>
    </row>
    <row r="13" spans="1:8" s="179" customFormat="1" ht="15.6" x14ac:dyDescent="0.3">
      <c r="A13" s="176"/>
      <c r="B13" s="357" t="s">
        <v>7</v>
      </c>
      <c r="C13" s="357" t="s">
        <v>8</v>
      </c>
      <c r="D13" s="177"/>
      <c r="E13" s="177"/>
      <c r="F13" s="178"/>
    </row>
    <row r="14" spans="1:8" s="179" customFormat="1" ht="15.6" x14ac:dyDescent="0.3">
      <c r="A14" s="176"/>
      <c r="B14" s="178"/>
      <c r="C14" s="178"/>
      <c r="D14" s="178"/>
      <c r="E14" s="178"/>
      <c r="F14" s="178"/>
    </row>
    <row r="15" spans="1:8" s="179" customFormat="1" ht="15.6" x14ac:dyDescent="0.3">
      <c r="A15" s="176"/>
      <c r="B15" s="357" t="s">
        <v>9</v>
      </c>
      <c r="C15" s="428" t="s">
        <v>10</v>
      </c>
      <c r="D15" s="177"/>
      <c r="E15" s="177"/>
      <c r="F15" s="178"/>
    </row>
    <row r="16" spans="1:8" s="179" customFormat="1" ht="15.6" x14ac:dyDescent="0.3">
      <c r="A16" s="176"/>
      <c r="B16" s="178"/>
      <c r="C16" s="178"/>
      <c r="D16" s="178"/>
      <c r="E16" s="178"/>
      <c r="F16" s="178"/>
    </row>
    <row r="17" spans="1:7" s="179" customFormat="1" ht="15.6" x14ac:dyDescent="0.3">
      <c r="A17" s="176"/>
      <c r="B17" s="357" t="s">
        <v>11</v>
      </c>
      <c r="C17" s="428" t="s">
        <v>12</v>
      </c>
      <c r="D17" s="177"/>
      <c r="E17" s="177"/>
      <c r="F17" s="178"/>
    </row>
    <row r="18" spans="1:7" s="179" customFormat="1" ht="15.6" x14ac:dyDescent="0.3">
      <c r="A18" s="176"/>
      <c r="B18" s="178"/>
      <c r="C18" s="178"/>
      <c r="D18" s="178"/>
      <c r="E18" s="178"/>
      <c r="F18" s="178"/>
    </row>
    <row r="19" spans="1:7" s="179" customFormat="1" ht="15.6" x14ac:dyDescent="0.3">
      <c r="A19" s="176"/>
      <c r="B19" s="357" t="s">
        <v>13</v>
      </c>
      <c r="C19" s="357" t="s">
        <v>14</v>
      </c>
      <c r="D19" s="177"/>
      <c r="E19" s="177"/>
      <c r="F19" s="178"/>
    </row>
    <row r="20" spans="1:7" s="179" customFormat="1" ht="15.6" x14ac:dyDescent="0.3">
      <c r="A20" s="176"/>
      <c r="B20" s="178"/>
      <c r="C20" s="178"/>
      <c r="D20" s="178"/>
      <c r="E20" s="178"/>
      <c r="F20" s="178"/>
    </row>
    <row r="21" spans="1:7" s="179" customFormat="1" ht="15.6" x14ac:dyDescent="0.3">
      <c r="A21" s="176"/>
      <c r="B21" s="357" t="s">
        <v>15</v>
      </c>
      <c r="C21" s="428" t="s">
        <v>16</v>
      </c>
      <c r="D21" s="177"/>
      <c r="E21" s="177"/>
      <c r="F21" s="178"/>
      <c r="G21" s="338"/>
    </row>
    <row r="22" spans="1:7" s="179" customFormat="1" ht="15.6" x14ac:dyDescent="0.3">
      <c r="A22" s="176"/>
      <c r="B22" s="178"/>
      <c r="C22" s="178"/>
      <c r="D22" s="178"/>
      <c r="E22" s="178"/>
      <c r="F22" s="178"/>
    </row>
    <row r="23" spans="1:7" ht="14.4" x14ac:dyDescent="0.3">
      <c r="B23" s="357" t="s">
        <v>17</v>
      </c>
      <c r="C23" s="357" t="s">
        <v>18</v>
      </c>
    </row>
    <row r="25" spans="1:7" ht="14.4" x14ac:dyDescent="0.3">
      <c r="B25" s="357" t="s">
        <v>19</v>
      </c>
      <c r="C25" s="428" t="s">
        <v>20</v>
      </c>
    </row>
    <row r="27" spans="1:7" ht="14.4" x14ac:dyDescent="0.3">
      <c r="B27" s="357" t="s">
        <v>21</v>
      </c>
      <c r="C27" s="428" t="s">
        <v>22</v>
      </c>
    </row>
  </sheetData>
  <sheetProtection selectLockedCells="1" selectUnlockedCells="1"/>
  <mergeCells count="1">
    <mergeCell ref="D3:H3"/>
  </mergeCells>
  <hyperlinks>
    <hyperlink ref="B11:C11" location="'Omzet en variabele kosten'!A1" display="II" xr:uid="{00000000-0004-0000-0000-000000000000}"/>
    <hyperlink ref="B11:E11" location="'II) Omzet en variabele kosten'!A1" display="II" xr:uid="{00000000-0004-0000-0000-000001000000}"/>
    <hyperlink ref="B7:E7" location="'I) Investeringen &amp; financiering'!A1" display="I" xr:uid="{00000000-0004-0000-0000-000002000000}"/>
    <hyperlink ref="B13:D13" location="'Vaste kosten'!A1" display="III" xr:uid="{00000000-0004-0000-0000-000003000000}"/>
    <hyperlink ref="B17:E17" location="'V) Resultatenrekening'!A1" display="V " xr:uid="{00000000-0004-0000-0000-000005000000}"/>
    <hyperlink ref="B19:D19" location="Belastingen!A1" display="VI" xr:uid="{00000000-0004-0000-0000-000006000000}"/>
    <hyperlink ref="B21:D21" location="Doodpuntomzet!A1" display="VII" xr:uid="{00000000-0004-0000-0000-000007000000}"/>
    <hyperlink ref="B13:E13" location="'III) Vaste kosten'!A1" display="III" xr:uid="{00000000-0004-0000-0000-000008000000}"/>
    <hyperlink ref="B19:E19" location="'VI) Belastingen'!A1" display="VI" xr:uid="{00000000-0004-0000-0000-000009000000}"/>
    <hyperlink ref="B21:E21" location="'VII) Doodpuntomzet'!A1" display="VII" xr:uid="{00000000-0004-0000-0000-00000A000000}"/>
    <hyperlink ref="C7" location="'I) Investissements'!Zone_d_impression" display="Investissements" xr:uid="{00000000-0004-0000-0000-00000B000000}"/>
    <hyperlink ref="B9:C9" location="'Omzet en variabele kosten'!A1" display="II" xr:uid="{00000000-0004-0000-0000-00000C000000}"/>
    <hyperlink ref="B9:E9" location="'II) Omzet en variabele kosten'!A1" display="II FINANCIERING" xr:uid="{00000000-0004-0000-0000-00000D000000}"/>
    <hyperlink ref="B9" location="'II) Financement'!Zone_d_impression" display="II" xr:uid="{00000000-0004-0000-0000-00000E000000}"/>
    <hyperlink ref="C9" location="'II) Financement'!Zone_d_impression" display="Financement" xr:uid="{00000000-0004-0000-0000-00000F000000}"/>
    <hyperlink ref="B11" location="'III) CA et Coûts'!Zone_d_impression" display="III" xr:uid="{00000000-0004-0000-0000-000010000000}"/>
    <hyperlink ref="B13" location="'IV) Coûts fixes'!Zone_d_impression" display="IV" xr:uid="{00000000-0004-0000-0000-000011000000}"/>
    <hyperlink ref="B17" location="'VI) Compte de Résultats'!Zone_d_impression" display="VI" xr:uid="{00000000-0004-0000-0000-000013000000}"/>
    <hyperlink ref="B19" location="'VII) Impôts'!Zone_d_impression" display="VII" xr:uid="{00000000-0004-0000-0000-000014000000}"/>
    <hyperlink ref="B21" location="'VIII) Seuil de Rentabilité'!Zone_d_impression" display="VIII" xr:uid="{00000000-0004-0000-0000-000015000000}"/>
    <hyperlink ref="B7" location="'I) Investissements'!Zone_d_impression" display="I" xr:uid="{00000000-0004-0000-0000-000016000000}"/>
    <hyperlink ref="C11" location="'III) CA et Coûts'!Zone_d_impression" display="CA et Coûts" xr:uid="{00000000-0004-0000-0000-000017000000}"/>
    <hyperlink ref="C13" location="'IV) Coûts fixes'!Zone_d_impression" display="Coûts Fixes" xr:uid="{00000000-0004-0000-0000-000018000000}"/>
    <hyperlink ref="C15" location="'V) Dépenses non déductibles'!Zone_d_impression" display="Dépenses non déductibles" xr:uid="{00000000-0004-0000-0000-000019000000}"/>
    <hyperlink ref="C17:E17" location="'VI) Resultatenrekening'!A1" display="RESULTATENREKENING" xr:uid="{00000000-0004-0000-0000-00001A000000}"/>
    <hyperlink ref="C19" location="'VII) Impôts'!Zone_d_impression" display="Impôts" xr:uid="{00000000-0004-0000-0000-00001B000000}"/>
    <hyperlink ref="C21:E21" location="'VIII) Doodpuntomzet'!A1" display="DOODPUNTOMZET" xr:uid="{00000000-0004-0000-0000-00001C000000}"/>
    <hyperlink ref="C17" location="'VI) Compte de Résultats'!Zone_d_impression" display="Compte de Résultats" xr:uid="{6FC088FB-4FF7-445C-B771-EB043F47BF2D}"/>
    <hyperlink ref="C21" location="'VIII) Seuil de Rentabilité'!Zone_d_impression" display="Seuil de Rentabilité" xr:uid="{C18C88F9-844B-4CED-B119-263FB65D4A9C}"/>
    <hyperlink ref="B23:C23" location="Doodpuntomzet!A1" display="VII" xr:uid="{DDEBCC1B-CE5C-40B0-902D-3169B768AF70}"/>
    <hyperlink ref="C23" location="'IX) Tableau de Bord'!A1" display="Tableau de Bord" xr:uid="{61BDAEE5-4A8E-4A4F-AE13-C810F203E60C}"/>
    <hyperlink ref="B23" location="'IX) Tableau de Bord'!A1" display="IX" xr:uid="{1A366CD7-C461-4384-A80E-C8707DC4F807}"/>
    <hyperlink ref="B25:C25" location="Doodpuntomzet!A1" display="VII" xr:uid="{5EA48DD7-C458-4D11-9EA0-217E119D7815}"/>
    <hyperlink ref="C25" location="'X) Tableau de Trésorerie'!A1" display="Tableau de Trésorerie" xr:uid="{064B19E9-BDE2-488A-93F2-E6291F0B8466}"/>
    <hyperlink ref="B25" location="'X) Tableau de Trésorerie'!A1" display="X" xr:uid="{F07D6D76-2382-45BA-A810-DFB0F0CE50F4}"/>
    <hyperlink ref="B27:C27" location="Doodpuntomzet!A1" display="VII" xr:uid="{AB14BDF3-C8F6-4AFD-837B-78710D70740A}"/>
    <hyperlink ref="C27" location="'Impôts Seuil de Rentabilité'!A1" display="Impôts Seuil de Rentabilité" xr:uid="{66478367-A503-4790-AF3D-BC95C78B8795}"/>
    <hyperlink ref="B27" location="'Impôts Seuil de Rentabilité'!A1" display="XI" xr:uid="{E9747223-2430-4E42-9C30-00DBF0DD7C28}"/>
  </hyperlinks>
  <pageMargins left="0.31496062992125984" right="0.31496062992125984" top="0.31496062992125984" bottom="0.31496062992125984" header="0.19685039370078741" footer="0.31496062992125984"/>
  <pageSetup paperSize="9" orientation="landscape" r:id="rId1"/>
  <headerFooter>
    <oddFooter>&amp;L&amp;"-,Italique"Plan Financier - Aperçu&amp;C&amp;"-,Italique"(c) Dreams Lab - Partena Professional&amp;R&amp;"-,Italique"Tous droits réservés.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>
    <tabColor theme="7" tint="0.79998168889431442"/>
    <pageSetUpPr fitToPage="1"/>
  </sheetPr>
  <dimension ref="A1:N477"/>
  <sheetViews>
    <sheetView topLeftCell="A11" zoomScaleNormal="100" workbookViewId="0">
      <selection activeCell="B41" sqref="B41"/>
    </sheetView>
  </sheetViews>
  <sheetFormatPr defaultColWidth="9.109375" defaultRowHeight="13.8" x14ac:dyDescent="0.3"/>
  <cols>
    <col min="1" max="1" width="35.109375" style="139" bestFit="1" customWidth="1"/>
    <col min="2" max="2" width="30.44140625" style="139" customWidth="1"/>
    <col min="3" max="3" width="12.88671875" style="139" customWidth="1"/>
    <col min="4" max="4" width="17.109375" style="139" customWidth="1"/>
    <col min="5" max="5" width="16" style="139" customWidth="1"/>
    <col min="6" max="6" width="15.5546875" style="139" bestFit="1" customWidth="1"/>
    <col min="7" max="7" width="15.88671875" style="139" customWidth="1"/>
    <col min="8" max="8" width="15" style="139" customWidth="1"/>
    <col min="9" max="9" width="29.88671875" style="139" customWidth="1"/>
    <col min="10" max="16384" width="9.109375" style="139"/>
  </cols>
  <sheetData>
    <row r="1" spans="1:9" s="137" customFormat="1" ht="14.4" thickBot="1" x14ac:dyDescent="0.35">
      <c r="A1" s="135" t="s">
        <v>23</v>
      </c>
      <c r="B1" s="136"/>
      <c r="C1" s="136"/>
      <c r="D1" s="136"/>
      <c r="E1" s="136"/>
      <c r="F1" s="136"/>
    </row>
    <row r="2" spans="1:9" x14ac:dyDescent="0.3">
      <c r="A2" s="138"/>
      <c r="B2" s="138"/>
      <c r="C2" s="138"/>
      <c r="D2" s="138"/>
      <c r="E2" s="138"/>
      <c r="F2" s="138"/>
      <c r="I2" s="140"/>
    </row>
    <row r="3" spans="1:9" x14ac:dyDescent="0.3">
      <c r="A3" s="141" t="s">
        <v>24</v>
      </c>
      <c r="B3" s="138"/>
      <c r="C3" s="138"/>
      <c r="D3" s="138"/>
      <c r="E3" s="138"/>
      <c r="F3" s="138"/>
    </row>
    <row r="4" spans="1:9" s="143" customFormat="1" ht="39" customHeight="1" x14ac:dyDescent="0.25">
      <c r="A4" s="362" t="s">
        <v>25</v>
      </c>
      <c r="B4" s="363" t="s">
        <v>26</v>
      </c>
      <c r="C4" s="363" t="s">
        <v>27</v>
      </c>
      <c r="D4" s="363" t="s">
        <v>28</v>
      </c>
      <c r="E4" s="363" t="s">
        <v>29</v>
      </c>
      <c r="F4" s="363" t="s">
        <v>30</v>
      </c>
      <c r="G4" s="142"/>
      <c r="I4" s="139"/>
    </row>
    <row r="5" spans="1:9" x14ac:dyDescent="0.25">
      <c r="A5" s="144" t="s">
        <v>31</v>
      </c>
      <c r="B5" s="134"/>
      <c r="C5" s="264"/>
      <c r="D5" s="132">
        <v>3</v>
      </c>
      <c r="E5" s="133">
        <f>100%/D5</f>
        <v>0.33333333333333331</v>
      </c>
      <c r="F5" s="267">
        <f t="shared" ref="F5:F13" si="0">C5*E5</f>
        <v>0</v>
      </c>
      <c r="G5" s="142"/>
    </row>
    <row r="6" spans="1:9" x14ac:dyDescent="0.25">
      <c r="A6" s="144" t="s">
        <v>32</v>
      </c>
      <c r="B6" s="134"/>
      <c r="C6" s="264"/>
      <c r="D6" s="132">
        <v>33</v>
      </c>
      <c r="E6" s="133">
        <f t="shared" ref="E6:E13" si="1">100%/D6</f>
        <v>3.0303030303030304E-2</v>
      </c>
      <c r="F6" s="267">
        <f t="shared" si="0"/>
        <v>0</v>
      </c>
      <c r="G6" s="142"/>
    </row>
    <row r="7" spans="1:9" x14ac:dyDescent="0.25">
      <c r="A7" s="144" t="s">
        <v>33</v>
      </c>
      <c r="B7" s="134"/>
      <c r="C7" s="264"/>
      <c r="D7" s="132">
        <v>10</v>
      </c>
      <c r="E7" s="133">
        <f t="shared" si="1"/>
        <v>0.1</v>
      </c>
      <c r="F7" s="267">
        <f t="shared" si="0"/>
        <v>0</v>
      </c>
      <c r="G7" s="142"/>
    </row>
    <row r="8" spans="1:9" x14ac:dyDescent="0.25">
      <c r="A8" s="144" t="s">
        <v>34</v>
      </c>
      <c r="B8" s="134"/>
      <c r="C8" s="264"/>
      <c r="D8" s="132">
        <v>5</v>
      </c>
      <c r="E8" s="133">
        <f t="shared" si="1"/>
        <v>0.2</v>
      </c>
      <c r="F8" s="267">
        <f t="shared" si="0"/>
        <v>0</v>
      </c>
      <c r="G8" s="142"/>
    </row>
    <row r="9" spans="1:9" x14ac:dyDescent="0.25">
      <c r="A9" s="144" t="s">
        <v>35</v>
      </c>
      <c r="B9" s="134"/>
      <c r="C9" s="264"/>
      <c r="D9" s="132">
        <v>5</v>
      </c>
      <c r="E9" s="133">
        <f t="shared" si="1"/>
        <v>0.2</v>
      </c>
      <c r="F9" s="267">
        <f t="shared" si="0"/>
        <v>0</v>
      </c>
      <c r="G9" s="142"/>
    </row>
    <row r="10" spans="1:9" s="140" customFormat="1" ht="14.25" customHeight="1" x14ac:dyDescent="0.25">
      <c r="A10" s="144" t="s">
        <v>36</v>
      </c>
      <c r="B10" s="134"/>
      <c r="C10" s="264"/>
      <c r="D10" s="132">
        <v>3</v>
      </c>
      <c r="E10" s="133">
        <f t="shared" si="1"/>
        <v>0.33333333333333331</v>
      </c>
      <c r="F10" s="268">
        <f t="shared" si="0"/>
        <v>0</v>
      </c>
      <c r="G10" s="142"/>
      <c r="I10" s="139"/>
    </row>
    <row r="11" spans="1:9" x14ac:dyDescent="0.25">
      <c r="A11" s="145" t="s">
        <v>37</v>
      </c>
      <c r="B11" s="146"/>
      <c r="C11" s="265"/>
      <c r="D11" s="132">
        <v>3</v>
      </c>
      <c r="E11" s="133">
        <f t="shared" si="1"/>
        <v>0.33333333333333331</v>
      </c>
      <c r="F11" s="267">
        <f t="shared" si="0"/>
        <v>0</v>
      </c>
      <c r="G11" s="142"/>
    </row>
    <row r="12" spans="1:9" x14ac:dyDescent="0.25">
      <c r="A12" s="145" t="s">
        <v>38</v>
      </c>
      <c r="B12" s="146"/>
      <c r="C12" s="266"/>
      <c r="D12" s="132">
        <v>5</v>
      </c>
      <c r="E12" s="133">
        <f t="shared" si="1"/>
        <v>0.2</v>
      </c>
      <c r="F12" s="269">
        <f t="shared" si="0"/>
        <v>0</v>
      </c>
      <c r="G12" s="142"/>
    </row>
    <row r="13" spans="1:9" ht="14.4" thickBot="1" x14ac:dyDescent="0.3">
      <c r="A13" s="145" t="s">
        <v>39</v>
      </c>
      <c r="B13" s="146"/>
      <c r="C13" s="266"/>
      <c r="D13" s="147">
        <v>5</v>
      </c>
      <c r="E13" s="133">
        <f t="shared" si="1"/>
        <v>0.2</v>
      </c>
      <c r="F13" s="269">
        <f t="shared" si="0"/>
        <v>0</v>
      </c>
      <c r="G13" s="142"/>
    </row>
    <row r="14" spans="1:9" ht="28.2" thickBot="1" x14ac:dyDescent="0.3">
      <c r="A14" s="361" t="s">
        <v>40</v>
      </c>
      <c r="B14" s="148"/>
      <c r="C14" s="270">
        <f>SUM(C5:C13)</f>
        <v>0</v>
      </c>
      <c r="D14" s="149"/>
      <c r="E14" s="138"/>
      <c r="F14" s="270">
        <f>SUM(F5:F13)</f>
        <v>0</v>
      </c>
      <c r="G14" s="142"/>
    </row>
    <row r="15" spans="1:9" x14ac:dyDescent="0.25">
      <c r="A15" s="150"/>
      <c r="B15" s="148"/>
      <c r="C15" s="149"/>
      <c r="D15" s="149"/>
      <c r="E15" s="138"/>
      <c r="F15" s="149"/>
      <c r="G15" s="142"/>
    </row>
    <row r="16" spans="1:9" x14ac:dyDescent="0.3">
      <c r="A16" s="138"/>
      <c r="B16" s="148"/>
      <c r="C16" s="149"/>
      <c r="D16" s="149"/>
      <c r="E16" s="138"/>
      <c r="F16" s="149"/>
    </row>
    <row r="17" spans="1:10" x14ac:dyDescent="0.3">
      <c r="A17" s="141" t="s">
        <v>41</v>
      </c>
      <c r="B17" s="138"/>
      <c r="C17" s="138"/>
    </row>
    <row r="18" spans="1:10" s="143" customFormat="1" ht="26.4" x14ac:dyDescent="0.3">
      <c r="A18" s="362" t="s">
        <v>25</v>
      </c>
      <c r="B18" s="363" t="s">
        <v>26</v>
      </c>
      <c r="C18" s="363" t="s">
        <v>27</v>
      </c>
      <c r="D18" s="363" t="s">
        <v>28</v>
      </c>
      <c r="E18" s="363" t="s">
        <v>29</v>
      </c>
      <c r="F18" s="363" t="s">
        <v>42</v>
      </c>
      <c r="G18" s="363" t="s">
        <v>30</v>
      </c>
      <c r="H18" s="364" t="s">
        <v>43</v>
      </c>
      <c r="J18" s="139"/>
    </row>
    <row r="19" spans="1:10" x14ac:dyDescent="0.3">
      <c r="A19" s="144" t="s">
        <v>31</v>
      </c>
      <c r="B19" s="134"/>
      <c r="C19" s="264">
        <v>0</v>
      </c>
      <c r="D19" s="132">
        <f t="shared" ref="D19:D26" si="2">D5</f>
        <v>3</v>
      </c>
      <c r="E19" s="133">
        <f t="shared" ref="E19:E27" si="3">100%/D19</f>
        <v>0.33333333333333331</v>
      </c>
      <c r="F19" s="267">
        <f t="shared" ref="F19:F27" si="4">C19*E19</f>
        <v>0</v>
      </c>
      <c r="G19" s="272">
        <f t="shared" ref="G19:G28" si="5">F5</f>
        <v>0</v>
      </c>
      <c r="H19" s="273">
        <f>F19+G19</f>
        <v>0</v>
      </c>
    </row>
    <row r="20" spans="1:10" x14ac:dyDescent="0.3">
      <c r="A20" s="144" t="s">
        <v>32</v>
      </c>
      <c r="B20" s="134"/>
      <c r="C20" s="264">
        <v>0</v>
      </c>
      <c r="D20" s="132">
        <f t="shared" si="2"/>
        <v>33</v>
      </c>
      <c r="E20" s="133">
        <f t="shared" si="3"/>
        <v>3.0303030303030304E-2</v>
      </c>
      <c r="F20" s="267">
        <f t="shared" si="4"/>
        <v>0</v>
      </c>
      <c r="G20" s="272">
        <f t="shared" si="5"/>
        <v>0</v>
      </c>
      <c r="H20" s="273">
        <f t="shared" ref="H20:H28" si="6">F20+G20</f>
        <v>0</v>
      </c>
    </row>
    <row r="21" spans="1:10" x14ac:dyDescent="0.3">
      <c r="A21" s="144" t="s">
        <v>33</v>
      </c>
      <c r="B21" s="134"/>
      <c r="C21" s="264">
        <v>0</v>
      </c>
      <c r="D21" s="132">
        <f t="shared" si="2"/>
        <v>10</v>
      </c>
      <c r="E21" s="133">
        <f t="shared" si="3"/>
        <v>0.1</v>
      </c>
      <c r="F21" s="267">
        <f t="shared" si="4"/>
        <v>0</v>
      </c>
      <c r="G21" s="272">
        <f t="shared" si="5"/>
        <v>0</v>
      </c>
      <c r="H21" s="273">
        <f t="shared" si="6"/>
        <v>0</v>
      </c>
    </row>
    <row r="22" spans="1:10" x14ac:dyDescent="0.3">
      <c r="A22" s="144" t="s">
        <v>34</v>
      </c>
      <c r="B22" s="134"/>
      <c r="C22" s="264">
        <v>0</v>
      </c>
      <c r="D22" s="132">
        <f t="shared" si="2"/>
        <v>5</v>
      </c>
      <c r="E22" s="133">
        <f t="shared" si="3"/>
        <v>0.2</v>
      </c>
      <c r="F22" s="267">
        <f t="shared" si="4"/>
        <v>0</v>
      </c>
      <c r="G22" s="272">
        <f t="shared" si="5"/>
        <v>0</v>
      </c>
      <c r="H22" s="273">
        <f t="shared" si="6"/>
        <v>0</v>
      </c>
    </row>
    <row r="23" spans="1:10" x14ac:dyDescent="0.3">
      <c r="A23" s="144" t="s">
        <v>35</v>
      </c>
      <c r="B23" s="134"/>
      <c r="C23" s="264">
        <v>0</v>
      </c>
      <c r="D23" s="132">
        <f t="shared" si="2"/>
        <v>5</v>
      </c>
      <c r="E23" s="133">
        <f t="shared" si="3"/>
        <v>0.2</v>
      </c>
      <c r="F23" s="267">
        <f t="shared" si="4"/>
        <v>0</v>
      </c>
      <c r="G23" s="272">
        <f t="shared" si="5"/>
        <v>0</v>
      </c>
      <c r="H23" s="273">
        <f t="shared" si="6"/>
        <v>0</v>
      </c>
    </row>
    <row r="24" spans="1:10" ht="14.25" customHeight="1" x14ac:dyDescent="0.3">
      <c r="A24" s="144" t="s">
        <v>36</v>
      </c>
      <c r="B24" s="134"/>
      <c r="C24" s="264">
        <v>0</v>
      </c>
      <c r="D24" s="132">
        <f t="shared" si="2"/>
        <v>3</v>
      </c>
      <c r="E24" s="133">
        <f t="shared" si="3"/>
        <v>0.33333333333333331</v>
      </c>
      <c r="F24" s="268">
        <f t="shared" si="4"/>
        <v>0</v>
      </c>
      <c r="G24" s="272">
        <f t="shared" si="5"/>
        <v>0</v>
      </c>
      <c r="H24" s="273">
        <f t="shared" si="6"/>
        <v>0</v>
      </c>
    </row>
    <row r="25" spans="1:10" x14ac:dyDescent="0.3">
      <c r="A25" s="145" t="s">
        <v>37</v>
      </c>
      <c r="B25" s="134"/>
      <c r="C25" s="264">
        <v>0</v>
      </c>
      <c r="D25" s="132">
        <f t="shared" si="2"/>
        <v>3</v>
      </c>
      <c r="E25" s="133">
        <f t="shared" si="3"/>
        <v>0.33333333333333331</v>
      </c>
      <c r="F25" s="267">
        <f t="shared" si="4"/>
        <v>0</v>
      </c>
      <c r="G25" s="272">
        <f t="shared" si="5"/>
        <v>0</v>
      </c>
      <c r="H25" s="273">
        <f t="shared" si="6"/>
        <v>0</v>
      </c>
    </row>
    <row r="26" spans="1:10" x14ac:dyDescent="0.3">
      <c r="A26" s="145" t="s">
        <v>38</v>
      </c>
      <c r="B26" s="134"/>
      <c r="C26" s="264">
        <v>0</v>
      </c>
      <c r="D26" s="132">
        <f t="shared" si="2"/>
        <v>5</v>
      </c>
      <c r="E26" s="133">
        <f t="shared" si="3"/>
        <v>0.2</v>
      </c>
      <c r="F26" s="267">
        <f t="shared" si="4"/>
        <v>0</v>
      </c>
      <c r="G26" s="272">
        <f t="shared" si="5"/>
        <v>0</v>
      </c>
      <c r="H26" s="273">
        <f t="shared" si="6"/>
        <v>0</v>
      </c>
    </row>
    <row r="27" spans="1:10" ht="14.4" thickBot="1" x14ac:dyDescent="0.35">
      <c r="A27" s="145" t="s">
        <v>39</v>
      </c>
      <c r="B27" s="134"/>
      <c r="C27" s="271">
        <v>0</v>
      </c>
      <c r="D27" s="147">
        <v>5</v>
      </c>
      <c r="E27" s="133">
        <f t="shared" si="3"/>
        <v>0.2</v>
      </c>
      <c r="F27" s="267">
        <f t="shared" si="4"/>
        <v>0</v>
      </c>
      <c r="G27" s="272">
        <f t="shared" si="5"/>
        <v>0</v>
      </c>
      <c r="H27" s="274">
        <f t="shared" si="6"/>
        <v>0</v>
      </c>
    </row>
    <row r="28" spans="1:10" ht="28.2" thickBot="1" x14ac:dyDescent="0.35">
      <c r="A28" s="361" t="s">
        <v>44</v>
      </c>
      <c r="B28" s="148"/>
      <c r="C28" s="270">
        <f>SUM(C19:C27)</f>
        <v>0</v>
      </c>
      <c r="D28" s="149"/>
      <c r="E28" s="138"/>
      <c r="F28" s="275">
        <f>SUM(F19:F27)</f>
        <v>0</v>
      </c>
      <c r="G28" s="275">
        <f t="shared" si="5"/>
        <v>0</v>
      </c>
      <c r="H28" s="270">
        <f t="shared" si="6"/>
        <v>0</v>
      </c>
    </row>
    <row r="29" spans="1:10" customFormat="1" ht="14.4" x14ac:dyDescent="0.3"/>
    <row r="30" spans="1:10" customFormat="1" ht="14.4" x14ac:dyDescent="0.3"/>
    <row r="31" spans="1:10" ht="14.4" thickBot="1" x14ac:dyDescent="0.35">
      <c r="A31" s="138"/>
      <c r="B31" s="138"/>
      <c r="C31" s="138"/>
      <c r="D31" s="138"/>
      <c r="E31" s="138"/>
      <c r="F31" s="138"/>
    </row>
    <row r="32" spans="1:10" ht="14.4" thickBot="1" x14ac:dyDescent="0.3">
      <c r="A32" s="135" t="s">
        <v>45</v>
      </c>
      <c r="B32" s="142"/>
      <c r="C32" s="138"/>
      <c r="D32" s="138"/>
      <c r="E32" s="138"/>
      <c r="F32" s="138"/>
    </row>
    <row r="33" spans="1:6" x14ac:dyDescent="0.25">
      <c r="A33" s="136"/>
      <c r="B33" s="142"/>
      <c r="C33" s="138"/>
      <c r="D33" s="138"/>
      <c r="E33" s="138"/>
      <c r="F33" s="138"/>
    </row>
    <row r="34" spans="1:6" x14ac:dyDescent="0.3">
      <c r="A34" s="360" t="s">
        <v>46</v>
      </c>
      <c r="B34" s="360" t="s">
        <v>27</v>
      </c>
      <c r="C34" s="138"/>
      <c r="D34" s="138"/>
      <c r="E34" s="138"/>
      <c r="F34" s="138"/>
    </row>
    <row r="35" spans="1:6" x14ac:dyDescent="0.3">
      <c r="A35" s="144" t="s">
        <v>47</v>
      </c>
      <c r="B35" s="264"/>
      <c r="C35" s="138"/>
      <c r="D35" s="138"/>
      <c r="E35" s="138"/>
      <c r="F35" s="138"/>
    </row>
    <row r="36" spans="1:6" x14ac:dyDescent="0.3">
      <c r="A36" s="144" t="s">
        <v>48</v>
      </c>
      <c r="B36" s="264"/>
      <c r="C36" s="138"/>
      <c r="D36" s="138"/>
      <c r="E36" s="138"/>
      <c r="F36" s="138"/>
    </row>
    <row r="37" spans="1:6" x14ac:dyDescent="0.3">
      <c r="A37" s="144" t="s">
        <v>49</v>
      </c>
      <c r="B37" s="264"/>
      <c r="C37" s="138"/>
      <c r="D37" s="138"/>
      <c r="E37" s="138"/>
      <c r="F37" s="138"/>
    </row>
    <row r="38" spans="1:6" ht="14.25" customHeight="1" x14ac:dyDescent="0.3">
      <c r="A38" s="144" t="s">
        <v>50</v>
      </c>
      <c r="B38" s="264"/>
      <c r="C38" s="138"/>
      <c r="D38" s="138"/>
      <c r="E38" s="138"/>
      <c r="F38" s="138"/>
    </row>
    <row r="39" spans="1:6" x14ac:dyDescent="0.3">
      <c r="A39" s="144" t="s">
        <v>51</v>
      </c>
      <c r="B39" s="265"/>
      <c r="C39" s="138"/>
      <c r="D39" s="138"/>
      <c r="E39" s="138"/>
      <c r="F39" s="138"/>
    </row>
    <row r="40" spans="1:6" ht="14.4" thickBot="1" x14ac:dyDescent="0.35">
      <c r="A40" s="144" t="s">
        <v>52</v>
      </c>
      <c r="B40" s="269">
        <f>(C14-C13)*0.21+B37*0.21</f>
        <v>0</v>
      </c>
      <c r="C40" s="138"/>
      <c r="D40" s="138"/>
      <c r="E40" s="138"/>
      <c r="F40" s="138"/>
    </row>
    <row r="41" spans="1:6" ht="14.4" thickBot="1" x14ac:dyDescent="0.35">
      <c r="A41" s="360" t="s">
        <v>46</v>
      </c>
      <c r="B41" s="270">
        <f>SUM(B35:B40)</f>
        <v>0</v>
      </c>
      <c r="C41" s="138"/>
      <c r="D41" s="138"/>
      <c r="E41" s="138"/>
      <c r="F41" s="138"/>
    </row>
    <row r="42" spans="1:6" x14ac:dyDescent="0.3">
      <c r="A42" s="138"/>
      <c r="B42" s="138"/>
      <c r="C42" s="138"/>
      <c r="D42" s="138"/>
      <c r="E42" s="138"/>
      <c r="F42" s="138"/>
    </row>
    <row r="43" spans="1:6" x14ac:dyDescent="0.3">
      <c r="A43" s="138"/>
      <c r="B43" s="138"/>
      <c r="C43" s="138"/>
      <c r="D43" s="138"/>
      <c r="E43" s="138"/>
      <c r="F43" s="138"/>
    </row>
    <row r="44" spans="1:6" x14ac:dyDescent="0.3">
      <c r="A44" s="138"/>
      <c r="B44" s="138"/>
      <c r="C44" s="138"/>
      <c r="D44" s="138"/>
      <c r="E44" s="138"/>
      <c r="F44" s="138"/>
    </row>
    <row r="45" spans="1:6" x14ac:dyDescent="0.3">
      <c r="A45" s="138"/>
      <c r="B45" s="138"/>
      <c r="C45" s="138"/>
      <c r="D45" s="138"/>
      <c r="E45" s="138"/>
      <c r="F45" s="138"/>
    </row>
    <row r="46" spans="1:6" x14ac:dyDescent="0.3">
      <c r="A46" s="138"/>
      <c r="B46" s="138"/>
      <c r="C46" s="138"/>
      <c r="D46" s="138"/>
      <c r="E46" s="138"/>
      <c r="F46" s="138"/>
    </row>
    <row r="47" spans="1:6" x14ac:dyDescent="0.3">
      <c r="A47" s="138"/>
      <c r="B47" s="138"/>
      <c r="C47" s="138"/>
      <c r="D47" s="138"/>
      <c r="E47" s="138"/>
      <c r="F47" s="138"/>
    </row>
    <row r="48" spans="1:6" x14ac:dyDescent="0.3">
      <c r="A48" s="138"/>
      <c r="B48" s="138"/>
      <c r="C48" s="138"/>
      <c r="D48" s="138"/>
      <c r="E48" s="138"/>
      <c r="F48" s="138"/>
    </row>
    <row r="49" spans="1:6" x14ac:dyDescent="0.3">
      <c r="A49" s="138"/>
      <c r="B49" s="138"/>
      <c r="C49" s="138"/>
      <c r="D49" s="138"/>
      <c r="E49" s="138"/>
      <c r="F49" s="138"/>
    </row>
    <row r="50" spans="1:6" x14ac:dyDescent="0.3">
      <c r="A50" s="138"/>
      <c r="B50" s="138"/>
      <c r="C50" s="138"/>
      <c r="D50" s="138"/>
      <c r="E50" s="138"/>
      <c r="F50" s="138"/>
    </row>
    <row r="51" spans="1:6" x14ac:dyDescent="0.3">
      <c r="A51" s="138"/>
      <c r="B51" s="138"/>
      <c r="C51" s="138"/>
      <c r="D51" s="138"/>
      <c r="E51" s="138"/>
      <c r="F51" s="138"/>
    </row>
    <row r="52" spans="1:6" x14ac:dyDescent="0.3">
      <c r="A52" s="138"/>
      <c r="B52" s="138"/>
      <c r="C52" s="138"/>
      <c r="D52" s="138"/>
      <c r="E52" s="138"/>
      <c r="F52" s="138"/>
    </row>
    <row r="53" spans="1:6" x14ac:dyDescent="0.3">
      <c r="A53" s="138"/>
      <c r="B53" s="138"/>
      <c r="C53" s="138"/>
      <c r="D53" s="138"/>
      <c r="E53" s="138"/>
      <c r="F53" s="138"/>
    </row>
    <row r="54" spans="1:6" x14ac:dyDescent="0.3">
      <c r="A54" s="138"/>
      <c r="B54" s="138"/>
      <c r="C54" s="138"/>
      <c r="D54" s="138"/>
      <c r="E54" s="138"/>
      <c r="F54" s="138"/>
    </row>
    <row r="55" spans="1:6" x14ac:dyDescent="0.3">
      <c r="A55" s="138"/>
      <c r="B55" s="138"/>
      <c r="C55" s="138"/>
      <c r="D55" s="138"/>
      <c r="E55" s="138"/>
      <c r="F55" s="138"/>
    </row>
    <row r="56" spans="1:6" x14ac:dyDescent="0.3">
      <c r="A56" s="138"/>
      <c r="B56" s="138"/>
      <c r="C56" s="138"/>
      <c r="D56" s="138"/>
      <c r="E56" s="138"/>
      <c r="F56" s="138"/>
    </row>
    <row r="57" spans="1:6" x14ac:dyDescent="0.3">
      <c r="A57" s="138"/>
      <c r="B57" s="138"/>
      <c r="C57" s="138"/>
      <c r="D57" s="138"/>
      <c r="E57" s="138"/>
      <c r="F57" s="138"/>
    </row>
    <row r="58" spans="1:6" x14ac:dyDescent="0.3">
      <c r="A58" s="138"/>
      <c r="B58" s="138"/>
      <c r="C58" s="138"/>
      <c r="D58" s="138"/>
      <c r="E58" s="138"/>
      <c r="F58" s="138"/>
    </row>
    <row r="59" spans="1:6" x14ac:dyDescent="0.3">
      <c r="A59" s="138"/>
      <c r="B59" s="138"/>
      <c r="C59" s="138"/>
      <c r="D59" s="138"/>
      <c r="E59" s="138"/>
      <c r="F59" s="138"/>
    </row>
    <row r="60" spans="1:6" x14ac:dyDescent="0.3">
      <c r="A60" s="138"/>
      <c r="B60" s="138"/>
      <c r="C60" s="138"/>
      <c r="D60" s="138"/>
      <c r="E60" s="138"/>
      <c r="F60" s="138"/>
    </row>
    <row r="61" spans="1:6" x14ac:dyDescent="0.3">
      <c r="A61" s="138"/>
      <c r="B61" s="138"/>
      <c r="C61" s="138"/>
      <c r="D61" s="138"/>
      <c r="E61" s="138"/>
      <c r="F61" s="138"/>
    </row>
    <row r="62" spans="1:6" x14ac:dyDescent="0.3">
      <c r="A62" s="138"/>
      <c r="B62" s="138"/>
      <c r="C62" s="138"/>
      <c r="D62" s="138"/>
      <c r="E62" s="138"/>
      <c r="F62" s="138"/>
    </row>
    <row r="63" spans="1:6" x14ac:dyDescent="0.3">
      <c r="A63" s="138"/>
      <c r="B63" s="138"/>
      <c r="C63" s="138"/>
      <c r="D63" s="138"/>
      <c r="E63" s="138"/>
      <c r="F63" s="138"/>
    </row>
    <row r="64" spans="1:6" x14ac:dyDescent="0.3">
      <c r="A64" s="138"/>
      <c r="B64" s="138"/>
      <c r="C64" s="138"/>
      <c r="D64" s="138"/>
      <c r="E64" s="138"/>
      <c r="F64" s="138"/>
    </row>
    <row r="65" spans="1:6" x14ac:dyDescent="0.3">
      <c r="A65" s="138"/>
      <c r="B65" s="138"/>
      <c r="C65" s="138"/>
      <c r="D65" s="138"/>
      <c r="E65" s="138"/>
      <c r="F65" s="138"/>
    </row>
    <row r="66" spans="1:6" x14ac:dyDescent="0.3">
      <c r="A66" s="138"/>
      <c r="B66" s="138"/>
      <c r="C66" s="138"/>
      <c r="D66" s="138"/>
      <c r="E66" s="138"/>
      <c r="F66" s="138"/>
    </row>
    <row r="67" spans="1:6" x14ac:dyDescent="0.3">
      <c r="A67" s="138"/>
      <c r="B67" s="138"/>
      <c r="C67" s="138"/>
      <c r="D67" s="138"/>
      <c r="E67" s="138"/>
      <c r="F67" s="138"/>
    </row>
    <row r="68" spans="1:6" x14ac:dyDescent="0.3">
      <c r="A68" s="138"/>
      <c r="B68" s="138"/>
      <c r="C68" s="138"/>
      <c r="D68" s="138"/>
      <c r="E68" s="138"/>
      <c r="F68" s="138"/>
    </row>
    <row r="69" spans="1:6" x14ac:dyDescent="0.3">
      <c r="A69" s="138"/>
      <c r="B69" s="138"/>
      <c r="C69" s="138"/>
      <c r="D69" s="138"/>
      <c r="E69" s="138"/>
      <c r="F69" s="138"/>
    </row>
    <row r="70" spans="1:6" x14ac:dyDescent="0.3">
      <c r="A70" s="138"/>
      <c r="B70" s="138"/>
      <c r="C70" s="138"/>
      <c r="D70" s="138"/>
      <c r="E70" s="138"/>
      <c r="F70" s="138"/>
    </row>
    <row r="71" spans="1:6" x14ac:dyDescent="0.3">
      <c r="A71" s="138"/>
      <c r="B71" s="138"/>
      <c r="C71" s="138"/>
      <c r="D71" s="138"/>
      <c r="E71" s="138"/>
      <c r="F71" s="138"/>
    </row>
    <row r="72" spans="1:6" x14ac:dyDescent="0.3">
      <c r="A72" s="138"/>
      <c r="B72" s="138"/>
      <c r="C72" s="138"/>
      <c r="D72" s="138"/>
      <c r="E72" s="138"/>
      <c r="F72" s="138"/>
    </row>
    <row r="73" spans="1:6" x14ac:dyDescent="0.3">
      <c r="A73" s="138"/>
      <c r="B73" s="138"/>
      <c r="C73" s="138"/>
      <c r="D73" s="138"/>
      <c r="E73" s="138"/>
      <c r="F73" s="138"/>
    </row>
    <row r="74" spans="1:6" x14ac:dyDescent="0.3">
      <c r="A74" s="138"/>
      <c r="B74" s="138"/>
      <c r="C74" s="138"/>
      <c r="D74" s="138"/>
      <c r="E74" s="138"/>
      <c r="F74" s="138"/>
    </row>
    <row r="75" spans="1:6" x14ac:dyDescent="0.3">
      <c r="A75" s="138"/>
      <c r="B75" s="138"/>
      <c r="C75" s="138"/>
      <c r="D75" s="138"/>
      <c r="E75" s="138"/>
      <c r="F75" s="138"/>
    </row>
    <row r="76" spans="1:6" x14ac:dyDescent="0.3">
      <c r="A76" s="138"/>
      <c r="B76" s="138"/>
      <c r="C76" s="138"/>
      <c r="D76" s="138"/>
      <c r="E76" s="138"/>
      <c r="F76" s="138"/>
    </row>
    <row r="77" spans="1:6" x14ac:dyDescent="0.3">
      <c r="A77" s="138"/>
      <c r="B77" s="138"/>
      <c r="C77" s="138"/>
    </row>
    <row r="162" spans="14:14" x14ac:dyDescent="0.3">
      <c r="N162" s="139" t="s">
        <v>53</v>
      </c>
    </row>
    <row r="475" spans="2:2" x14ac:dyDescent="0.3">
      <c r="B475" s="139" t="s">
        <v>54</v>
      </c>
    </row>
    <row r="477" spans="2:2" x14ac:dyDescent="0.3">
      <c r="B477" s="139" t="s">
        <v>55</v>
      </c>
    </row>
  </sheetData>
  <pageMargins left="0.31496062992125984" right="0.31496062992125984" top="0.31496062992125984" bottom="0.31496062992125984" header="0.19685039370078741" footer="0.31496062992125984"/>
  <pageSetup paperSize="9" scale="89" fitToHeight="0" orientation="landscape" r:id="rId1"/>
  <headerFooter>
    <oddHeader>&amp;R&amp;G</oddHeader>
    <oddFooter>&amp;L&amp;"-,Italique"Plan Financier - Aperçu&amp;C&amp;"-,Italique"(c) Dreams Lab - Partena Professional&amp;R&amp;"-,Italique"Tous droits réservés.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>
    <tabColor theme="7" tint="0.79998168889431442"/>
  </sheetPr>
  <dimension ref="A1:F42"/>
  <sheetViews>
    <sheetView tabSelected="1" topLeftCell="A16" zoomScaleNormal="100" workbookViewId="0">
      <selection activeCell="A40" sqref="A40"/>
    </sheetView>
  </sheetViews>
  <sheetFormatPr defaultColWidth="9.109375" defaultRowHeight="13.8" x14ac:dyDescent="0.25"/>
  <cols>
    <col min="1" max="1" width="44.6640625" style="142" customWidth="1"/>
    <col min="2" max="2" width="23.88671875" style="142" customWidth="1"/>
    <col min="3" max="3" width="8.5546875" style="142" customWidth="1"/>
    <col min="4" max="4" width="36.109375" style="142" customWidth="1"/>
    <col min="5" max="5" width="16.33203125" style="142" customWidth="1"/>
    <col min="6" max="6" width="15.109375" style="142" customWidth="1"/>
    <col min="7" max="16384" width="9.109375" style="142"/>
  </cols>
  <sheetData>
    <row r="1" spans="1:2" ht="14.4" thickBot="1" x14ac:dyDescent="0.3">
      <c r="A1" s="135" t="s">
        <v>56</v>
      </c>
    </row>
    <row r="2" spans="1:2" x14ac:dyDescent="0.25">
      <c r="A2" s="136"/>
    </row>
    <row r="3" spans="1:2" x14ac:dyDescent="0.25">
      <c r="A3" s="167" t="s">
        <v>57</v>
      </c>
      <c r="B3" s="276">
        <f>'I) Investments'!C14</f>
        <v>0</v>
      </c>
    </row>
    <row r="4" spans="1:2" ht="14.4" thickBot="1" x14ac:dyDescent="0.3">
      <c r="A4" s="168" t="s">
        <v>58</v>
      </c>
      <c r="B4" s="276">
        <f>'I) Investments'!B41</f>
        <v>0</v>
      </c>
    </row>
    <row r="5" spans="1:2" ht="28.2" thickBot="1" x14ac:dyDescent="0.3">
      <c r="A5" s="172" t="s">
        <v>59</v>
      </c>
      <c r="B5" s="277">
        <f>B3+B4</f>
        <v>0</v>
      </c>
    </row>
    <row r="6" spans="1:2" x14ac:dyDescent="0.25">
      <c r="A6" s="170"/>
      <c r="B6" s="169"/>
    </row>
    <row r="7" spans="1:2" x14ac:dyDescent="0.25">
      <c r="A7" s="171"/>
      <c r="B7" s="151"/>
    </row>
    <row r="8" spans="1:2" ht="15" customHeight="1" x14ac:dyDescent="0.25">
      <c r="A8" s="365" t="s">
        <v>4</v>
      </c>
      <c r="B8" s="366" t="s">
        <v>60</v>
      </c>
    </row>
    <row r="9" spans="1:2" ht="15" customHeight="1" x14ac:dyDescent="0.25">
      <c r="A9" s="152" t="s">
        <v>61</v>
      </c>
      <c r="B9" s="278"/>
    </row>
    <row r="10" spans="1:2" x14ac:dyDescent="0.25">
      <c r="A10" s="152" t="s">
        <v>39</v>
      </c>
      <c r="B10" s="279">
        <f>'I) Investments'!C13</f>
        <v>0</v>
      </c>
    </row>
    <row r="11" spans="1:2" ht="15" customHeight="1" x14ac:dyDescent="0.25">
      <c r="A11" s="153" t="s">
        <v>62</v>
      </c>
      <c r="B11" s="278"/>
    </row>
    <row r="12" spans="1:2" ht="15" customHeight="1" x14ac:dyDescent="0.25">
      <c r="A12" s="152" t="s">
        <v>63</v>
      </c>
      <c r="B12" s="280"/>
    </row>
    <row r="13" spans="1:2" ht="15" customHeight="1" thickBot="1" x14ac:dyDescent="0.3">
      <c r="A13" s="152" t="s">
        <v>64</v>
      </c>
      <c r="B13" s="280"/>
    </row>
    <row r="14" spans="1:2" ht="30.75" customHeight="1" thickBot="1" x14ac:dyDescent="0.3">
      <c r="A14" s="408" t="s">
        <v>65</v>
      </c>
      <c r="B14" s="409">
        <f>SUM(B9:B13)</f>
        <v>0</v>
      </c>
    </row>
    <row r="15" spans="1:2" ht="15" customHeight="1" x14ac:dyDescent="0.25">
      <c r="A15" s="149" t="s">
        <v>66</v>
      </c>
    </row>
    <row r="16" spans="1:2" ht="15" customHeight="1" x14ac:dyDescent="0.25">
      <c r="A16" s="151"/>
    </row>
    <row r="17" spans="1:6" ht="15" customHeight="1" thickBot="1" x14ac:dyDescent="0.3">
      <c r="A17" s="151"/>
    </row>
    <row r="18" spans="1:6" x14ac:dyDescent="0.25">
      <c r="A18" s="154" t="s">
        <v>67</v>
      </c>
      <c r="B18" s="155"/>
    </row>
    <row r="19" spans="1:6" x14ac:dyDescent="0.25">
      <c r="A19" s="156"/>
      <c r="B19" s="157"/>
    </row>
    <row r="20" spans="1:6" x14ac:dyDescent="0.25">
      <c r="A20" s="367" t="s">
        <v>62</v>
      </c>
      <c r="B20" s="368"/>
    </row>
    <row r="21" spans="1:6" x14ac:dyDescent="0.25">
      <c r="A21" s="158" t="s">
        <v>68</v>
      </c>
      <c r="B21" s="281">
        <f>B11</f>
        <v>0</v>
      </c>
    </row>
    <row r="22" spans="1:6" x14ac:dyDescent="0.25">
      <c r="A22" s="158" t="s">
        <v>69</v>
      </c>
      <c r="B22" s="415"/>
    </row>
    <row r="23" spans="1:6" x14ac:dyDescent="0.25">
      <c r="A23" s="158" t="s">
        <v>70</v>
      </c>
      <c r="B23" s="159">
        <v>0</v>
      </c>
    </row>
    <row r="24" spans="1:6" x14ac:dyDescent="0.25">
      <c r="A24" s="158" t="s">
        <v>71</v>
      </c>
      <c r="B24" s="281">
        <f>IF(B22=0,0,B21/B22+B21*B23)</f>
        <v>0</v>
      </c>
    </row>
    <row r="25" spans="1:6" x14ac:dyDescent="0.25">
      <c r="A25" s="158" t="s">
        <v>72</v>
      </c>
      <c r="B25" s="281">
        <f>B24</f>
        <v>0</v>
      </c>
      <c r="F25" s="160"/>
    </row>
    <row r="26" spans="1:6" x14ac:dyDescent="0.25">
      <c r="A26" s="161" t="s">
        <v>73</v>
      </c>
      <c r="B26" s="162"/>
    </row>
    <row r="27" spans="1:6" x14ac:dyDescent="0.25">
      <c r="A27" s="156"/>
      <c r="B27" s="157"/>
      <c r="C27" s="151"/>
    </row>
    <row r="28" spans="1:6" x14ac:dyDescent="0.25">
      <c r="A28" s="369" t="s">
        <v>63</v>
      </c>
      <c r="B28" s="370"/>
    </row>
    <row r="29" spans="1:6" x14ac:dyDescent="0.25">
      <c r="A29" s="158" t="s">
        <v>68</v>
      </c>
      <c r="B29" s="281">
        <f>B12</f>
        <v>0</v>
      </c>
    </row>
    <row r="30" spans="1:6" x14ac:dyDescent="0.25">
      <c r="A30" s="158" t="s">
        <v>69</v>
      </c>
      <c r="B30" s="163"/>
    </row>
    <row r="31" spans="1:6" x14ac:dyDescent="0.25">
      <c r="A31" s="158" t="s">
        <v>70</v>
      </c>
      <c r="B31" s="159"/>
    </row>
    <row r="32" spans="1:6" x14ac:dyDescent="0.25">
      <c r="A32" s="158" t="s">
        <v>71</v>
      </c>
      <c r="B32" s="281">
        <f>IF(B30=0,0,B29*B31+B29/B30)</f>
        <v>0</v>
      </c>
    </row>
    <row r="33" spans="1:2" x14ac:dyDescent="0.25">
      <c r="A33" s="158" t="s">
        <v>72</v>
      </c>
      <c r="B33" s="281">
        <f>B32</f>
        <v>0</v>
      </c>
    </row>
    <row r="34" spans="1:2" x14ac:dyDescent="0.25">
      <c r="A34" s="156"/>
      <c r="B34" s="157"/>
    </row>
    <row r="35" spans="1:2" x14ac:dyDescent="0.25">
      <c r="A35" s="371" t="s">
        <v>64</v>
      </c>
      <c r="B35" s="372"/>
    </row>
    <row r="36" spans="1:2" x14ac:dyDescent="0.25">
      <c r="A36" s="158" t="s">
        <v>68</v>
      </c>
      <c r="B36" s="281">
        <f>B13</f>
        <v>0</v>
      </c>
    </row>
    <row r="37" spans="1:2" x14ac:dyDescent="0.25">
      <c r="A37" s="158" t="s">
        <v>69</v>
      </c>
      <c r="B37" s="163"/>
    </row>
    <row r="38" spans="1:2" x14ac:dyDescent="0.25">
      <c r="A38" s="158" t="s">
        <v>70</v>
      </c>
      <c r="B38" s="164">
        <v>0.03</v>
      </c>
    </row>
    <row r="39" spans="1:2" x14ac:dyDescent="0.25">
      <c r="A39" s="158" t="s">
        <v>71</v>
      </c>
      <c r="B39" s="281">
        <f>B36*B38</f>
        <v>0</v>
      </c>
    </row>
    <row r="40" spans="1:2" x14ac:dyDescent="0.25">
      <c r="A40" s="158" t="s">
        <v>72</v>
      </c>
      <c r="B40" s="281">
        <f>IF(B37=0,0,B36*B38+B36/B37)</f>
        <v>0</v>
      </c>
    </row>
    <row r="41" spans="1:2" x14ac:dyDescent="0.25">
      <c r="A41" s="161"/>
      <c r="B41" s="157"/>
    </row>
    <row r="42" spans="1:2" ht="14.4" thickBot="1" x14ac:dyDescent="0.3">
      <c r="A42" s="165"/>
      <c r="B42" s="166"/>
    </row>
  </sheetData>
  <conditionalFormatting sqref="A14">
    <cfRule type="expression" dxfId="6" priority="1">
      <formula>$B$14&lt;$B$5</formula>
    </cfRule>
  </conditionalFormatting>
  <conditionalFormatting sqref="A14:B14">
    <cfRule type="expression" dxfId="5" priority="2">
      <formula>$B$14=$B$5</formula>
    </cfRule>
    <cfRule type="expression" dxfId="4" priority="3">
      <formula>$B$5&lt;$B$14</formula>
    </cfRule>
  </conditionalFormatting>
  <conditionalFormatting sqref="B14">
    <cfRule type="expression" dxfId="3" priority="7">
      <formula>$B$5&gt;$B$14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&amp;R&amp;G</oddHeader>
    <oddFooter>&amp;L&amp;"-,Italique"Plan Financier - Aperçu&amp;C&amp;"-,Italique"(c) Dreams Lab - Partena Professional&amp;R&amp;"-,Italique"Tous droits réservés.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tabColor theme="7" tint="0.79998168889431442"/>
    <pageSetUpPr fitToPage="1"/>
  </sheetPr>
  <dimension ref="A1:N457"/>
  <sheetViews>
    <sheetView topLeftCell="A6" zoomScaleNormal="100" workbookViewId="0">
      <selection activeCell="J20" sqref="J20"/>
    </sheetView>
  </sheetViews>
  <sheetFormatPr defaultColWidth="9.109375" defaultRowHeight="13.8" x14ac:dyDescent="0.25"/>
  <cols>
    <col min="1" max="1" width="26.88671875" style="187" customWidth="1"/>
    <col min="2" max="2" width="12.44140625" style="187" customWidth="1"/>
    <col min="3" max="3" width="12" style="187" bestFit="1" customWidth="1"/>
    <col min="4" max="4" width="13.5546875" style="187" bestFit="1" customWidth="1"/>
    <col min="5" max="5" width="16.6640625" style="187" customWidth="1"/>
    <col min="6" max="6" width="16.109375" style="187" bestFit="1" customWidth="1"/>
    <col min="7" max="7" width="20" style="187" bestFit="1" customWidth="1"/>
    <col min="8" max="8" width="22.109375" style="187" bestFit="1" customWidth="1"/>
    <col min="9" max="9" width="9.109375" style="187" hidden="1" customWidth="1"/>
    <col min="10" max="10" width="16.44140625" style="187" customWidth="1"/>
    <col min="11" max="11" width="17.33203125" style="187" customWidth="1"/>
    <col min="12" max="16384" width="9.109375" style="187"/>
  </cols>
  <sheetData>
    <row r="1" spans="1:11" s="183" customFormat="1" ht="14.4" thickBot="1" x14ac:dyDescent="0.3">
      <c r="A1" s="434" t="s">
        <v>74</v>
      </c>
      <c r="B1" s="435"/>
      <c r="C1" s="213"/>
      <c r="D1" s="213"/>
      <c r="E1" s="213"/>
      <c r="F1" s="213"/>
      <c r="G1" s="213"/>
      <c r="H1" s="213"/>
      <c r="I1" s="213"/>
    </row>
    <row r="2" spans="1:11" x14ac:dyDescent="0.25">
      <c r="A2" s="184"/>
      <c r="B2" s="184"/>
      <c r="C2" s="184"/>
      <c r="D2" s="184"/>
      <c r="E2" s="184"/>
      <c r="F2" s="184"/>
      <c r="G2" s="184"/>
      <c r="H2" s="184"/>
      <c r="I2" s="184"/>
    </row>
    <row r="3" spans="1:11" ht="14.4" thickBot="1" x14ac:dyDescent="0.3">
      <c r="A3" s="214" t="str">
        <f>'I) Investments'!A3</f>
        <v>Year 1</v>
      </c>
      <c r="B3" s="184"/>
      <c r="C3" s="184"/>
      <c r="D3" s="184"/>
      <c r="E3" s="184"/>
      <c r="F3" s="184"/>
      <c r="G3" s="184"/>
      <c r="H3" s="184"/>
      <c r="I3" s="184"/>
    </row>
    <row r="4" spans="1:11" ht="14.4" thickBot="1" x14ac:dyDescent="0.3">
      <c r="A4" s="184"/>
      <c r="B4" s="184"/>
      <c r="C4" s="184"/>
      <c r="D4" s="184"/>
      <c r="H4" s="184"/>
      <c r="I4" s="184"/>
      <c r="J4" s="436" t="s">
        <v>75</v>
      </c>
      <c r="K4" s="437"/>
    </row>
    <row r="5" spans="1:11" s="183" customFormat="1" x14ac:dyDescent="0.25">
      <c r="A5" s="373" t="s">
        <v>76</v>
      </c>
      <c r="B5" s="374" t="s">
        <v>77</v>
      </c>
      <c r="C5" s="374" t="s">
        <v>78</v>
      </c>
      <c r="D5" s="374" t="s">
        <v>79</v>
      </c>
      <c r="E5" s="375" t="s">
        <v>80</v>
      </c>
      <c r="F5" s="375" t="s">
        <v>81</v>
      </c>
      <c r="G5" s="376" t="s">
        <v>82</v>
      </c>
      <c r="H5" s="374" t="s">
        <v>83</v>
      </c>
      <c r="I5" s="377"/>
      <c r="J5" s="378" t="s">
        <v>84</v>
      </c>
      <c r="K5" s="379" t="s">
        <v>85</v>
      </c>
    </row>
    <row r="6" spans="1:11" x14ac:dyDescent="0.25">
      <c r="A6" s="215"/>
      <c r="B6" s="223"/>
      <c r="C6" s="224"/>
      <c r="D6" s="224"/>
      <c r="E6" s="217">
        <f>B6*C6</f>
        <v>0</v>
      </c>
      <c r="F6" s="218">
        <f>B6*D6</f>
        <v>0</v>
      </c>
      <c r="G6" s="219">
        <f>IF(F6=0,0,1-E6/F6)</f>
        <v>0</v>
      </c>
      <c r="H6" s="219">
        <f>IF(F6=0,0,F6/$F$14)</f>
        <v>0</v>
      </c>
      <c r="I6" s="220">
        <f>G6*H6</f>
        <v>0</v>
      </c>
      <c r="J6" s="215">
        <v>0</v>
      </c>
      <c r="K6" s="221">
        <f>IF(J6=0,0,(D6-C6)*J6)</f>
        <v>0</v>
      </c>
    </row>
    <row r="7" spans="1:11" x14ac:dyDescent="0.25">
      <c r="A7" s="215"/>
      <c r="B7" s="223"/>
      <c r="C7" s="224"/>
      <c r="D7" s="224"/>
      <c r="E7" s="217">
        <f t="shared" ref="E7:E13" si="0">B7*C7</f>
        <v>0</v>
      </c>
      <c r="F7" s="218">
        <f t="shared" ref="F7:F13" si="1">B7*D7</f>
        <v>0</v>
      </c>
      <c r="G7" s="219">
        <f t="shared" ref="G7:G13" si="2">IF(F7=0,0,1-E7/F7)</f>
        <v>0</v>
      </c>
      <c r="H7" s="219">
        <f t="shared" ref="H7:H13" si="3">IF(F7=0,0,F7/$F$14)</f>
        <v>0</v>
      </c>
      <c r="I7" s="184">
        <f t="shared" ref="I7:I13" si="4">G7*H7</f>
        <v>0</v>
      </c>
      <c r="J7" s="215">
        <v>0</v>
      </c>
      <c r="K7" s="221">
        <f t="shared" ref="K7:K13" si="5">IF(J7=0,0,(D7-C7)*J7)</f>
        <v>0</v>
      </c>
    </row>
    <row r="8" spans="1:11" x14ac:dyDescent="0.25">
      <c r="A8" s="223"/>
      <c r="B8" s="223"/>
      <c r="C8" s="224"/>
      <c r="D8" s="224"/>
      <c r="E8" s="217">
        <f t="shared" si="0"/>
        <v>0</v>
      </c>
      <c r="F8" s="218">
        <f t="shared" si="1"/>
        <v>0</v>
      </c>
      <c r="G8" s="219">
        <f t="shared" si="2"/>
        <v>0</v>
      </c>
      <c r="H8" s="219">
        <f t="shared" si="3"/>
        <v>0</v>
      </c>
      <c r="I8" s="184">
        <f t="shared" si="4"/>
        <v>0</v>
      </c>
      <c r="J8" s="223">
        <v>0</v>
      </c>
      <c r="K8" s="221">
        <f t="shared" si="5"/>
        <v>0</v>
      </c>
    </row>
    <row r="9" spans="1:11" x14ac:dyDescent="0.25">
      <c r="A9" s="223"/>
      <c r="B9" s="223"/>
      <c r="C9" s="224"/>
      <c r="D9" s="224"/>
      <c r="E9" s="217">
        <f t="shared" si="0"/>
        <v>0</v>
      </c>
      <c r="F9" s="218">
        <f t="shared" si="1"/>
        <v>0</v>
      </c>
      <c r="G9" s="219">
        <f t="shared" si="2"/>
        <v>0</v>
      </c>
      <c r="H9" s="219">
        <f t="shared" si="3"/>
        <v>0</v>
      </c>
      <c r="I9" s="184">
        <f t="shared" si="4"/>
        <v>0</v>
      </c>
      <c r="J9" s="223">
        <v>0</v>
      </c>
      <c r="K9" s="221">
        <f t="shared" si="5"/>
        <v>0</v>
      </c>
    </row>
    <row r="10" spans="1:11" x14ac:dyDescent="0.25">
      <c r="A10" s="215"/>
      <c r="B10" s="215"/>
      <c r="C10" s="216"/>
      <c r="D10" s="216"/>
      <c r="E10" s="217">
        <f t="shared" si="0"/>
        <v>0</v>
      </c>
      <c r="F10" s="218">
        <f t="shared" si="1"/>
        <v>0</v>
      </c>
      <c r="G10" s="219">
        <f t="shared" si="2"/>
        <v>0</v>
      </c>
      <c r="H10" s="219">
        <f t="shared" si="3"/>
        <v>0</v>
      </c>
      <c r="I10" s="184">
        <f t="shared" si="4"/>
        <v>0</v>
      </c>
      <c r="J10" s="215">
        <v>0</v>
      </c>
      <c r="K10" s="221">
        <f t="shared" si="5"/>
        <v>0</v>
      </c>
    </row>
    <row r="11" spans="1:11" x14ac:dyDescent="0.25">
      <c r="A11" s="215"/>
      <c r="B11" s="215"/>
      <c r="C11" s="216"/>
      <c r="D11" s="216"/>
      <c r="E11" s="217">
        <f t="shared" si="0"/>
        <v>0</v>
      </c>
      <c r="F11" s="218">
        <f t="shared" si="1"/>
        <v>0</v>
      </c>
      <c r="G11" s="219">
        <f t="shared" si="2"/>
        <v>0</v>
      </c>
      <c r="H11" s="219">
        <f t="shared" si="3"/>
        <v>0</v>
      </c>
      <c r="I11" s="184">
        <f t="shared" si="4"/>
        <v>0</v>
      </c>
      <c r="J11" s="215">
        <v>0</v>
      </c>
      <c r="K11" s="221">
        <f t="shared" si="5"/>
        <v>0</v>
      </c>
    </row>
    <row r="12" spans="1:11" x14ac:dyDescent="0.25">
      <c r="A12" s="215"/>
      <c r="B12" s="215"/>
      <c r="C12" s="216"/>
      <c r="D12" s="216"/>
      <c r="E12" s="217">
        <f t="shared" si="0"/>
        <v>0</v>
      </c>
      <c r="F12" s="218">
        <f t="shared" si="1"/>
        <v>0</v>
      </c>
      <c r="G12" s="219">
        <f t="shared" si="2"/>
        <v>0</v>
      </c>
      <c r="H12" s="219">
        <f t="shared" si="3"/>
        <v>0</v>
      </c>
      <c r="I12" s="184">
        <f t="shared" si="4"/>
        <v>0</v>
      </c>
      <c r="J12" s="215">
        <v>0</v>
      </c>
      <c r="K12" s="221">
        <f t="shared" si="5"/>
        <v>0</v>
      </c>
    </row>
    <row r="13" spans="1:11" ht="14.4" thickBot="1" x14ac:dyDescent="0.3">
      <c r="A13" s="215"/>
      <c r="B13" s="215"/>
      <c r="C13" s="216"/>
      <c r="D13" s="216"/>
      <c r="E13" s="412">
        <f t="shared" si="0"/>
        <v>0</v>
      </c>
      <c r="F13" s="218">
        <f t="shared" si="1"/>
        <v>0</v>
      </c>
      <c r="G13" s="219">
        <f t="shared" si="2"/>
        <v>0</v>
      </c>
      <c r="H13" s="219">
        <f t="shared" si="3"/>
        <v>0</v>
      </c>
      <c r="I13" s="184">
        <f t="shared" si="4"/>
        <v>0</v>
      </c>
      <c r="J13" s="215">
        <v>0</v>
      </c>
      <c r="K13" s="221">
        <f t="shared" si="5"/>
        <v>0</v>
      </c>
    </row>
    <row r="14" spans="1:11" ht="14.4" thickBot="1" x14ac:dyDescent="0.3">
      <c r="A14" s="184"/>
      <c r="B14" s="184"/>
      <c r="C14" s="184" t="s">
        <v>86</v>
      </c>
      <c r="D14" s="184"/>
      <c r="E14" s="414">
        <f>SUM(E6:E13)</f>
        <v>0</v>
      </c>
      <c r="F14" s="411">
        <f>SUM(F6:F13)</f>
        <v>0</v>
      </c>
      <c r="G14" s="184"/>
      <c r="H14" s="184"/>
    </row>
    <row r="15" spans="1:11" x14ac:dyDescent="0.25">
      <c r="A15" s="184"/>
      <c r="B15" s="184"/>
      <c r="C15" s="184"/>
      <c r="D15" s="184"/>
      <c r="E15" s="184"/>
      <c r="F15" s="184"/>
      <c r="G15" s="184"/>
      <c r="H15" s="184"/>
      <c r="I15" s="184"/>
    </row>
    <row r="16" spans="1:11" ht="15" thickBot="1" x14ac:dyDescent="0.35">
      <c r="A16" s="214" t="str">
        <f>'I) Investments'!A17</f>
        <v>Year 2</v>
      </c>
      <c r="B16" s="225"/>
      <c r="C16" s="225"/>
      <c r="D16" s="225"/>
      <c r="E16" s="184"/>
      <c r="F16" s="184"/>
      <c r="G16" s="184"/>
      <c r="H16" s="184"/>
      <c r="I16" s="184"/>
    </row>
    <row r="17" spans="1:11" ht="14.4" thickBot="1" x14ac:dyDescent="0.3">
      <c r="A17" s="184"/>
      <c r="B17" s="184"/>
      <c r="C17" s="184"/>
      <c r="D17" s="184"/>
      <c r="H17" s="184"/>
      <c r="I17" s="184"/>
      <c r="J17" s="436" t="s">
        <v>75</v>
      </c>
      <c r="K17" s="437"/>
    </row>
    <row r="18" spans="1:11" s="183" customFormat="1" x14ac:dyDescent="0.25">
      <c r="A18" s="373" t="s">
        <v>76</v>
      </c>
      <c r="B18" s="374" t="s">
        <v>77</v>
      </c>
      <c r="C18" s="374" t="s">
        <v>78</v>
      </c>
      <c r="D18" s="374" t="s">
        <v>79</v>
      </c>
      <c r="E18" s="375" t="s">
        <v>80</v>
      </c>
      <c r="F18" s="375" t="s">
        <v>81</v>
      </c>
      <c r="G18" s="376" t="s">
        <v>82</v>
      </c>
      <c r="H18" s="374" t="s">
        <v>83</v>
      </c>
      <c r="I18" s="377"/>
      <c r="J18" s="378" t="s">
        <v>84</v>
      </c>
      <c r="K18" s="379" t="s">
        <v>85</v>
      </c>
    </row>
    <row r="19" spans="1:11" x14ac:dyDescent="0.25">
      <c r="A19" s="215"/>
      <c r="B19" s="215"/>
      <c r="C19" s="224"/>
      <c r="D19" s="216"/>
      <c r="E19" s="217">
        <f>B19*C19</f>
        <v>0</v>
      </c>
      <c r="F19" s="218">
        <f>B19*D19</f>
        <v>0</v>
      </c>
      <c r="G19" s="219">
        <f>IF(F19=0,0,1-E19/F19)</f>
        <v>0</v>
      </c>
      <c r="H19" s="219">
        <f>IF(F19=0,0,F19/$F$27)</f>
        <v>0</v>
      </c>
      <c r="I19" s="184">
        <f>G19*H19</f>
        <v>0</v>
      </c>
      <c r="J19" s="215">
        <v>0</v>
      </c>
      <c r="K19" s="221">
        <f>IF(J19=0,0,(D19-C19)*J19)</f>
        <v>0</v>
      </c>
    </row>
    <row r="20" spans="1:11" x14ac:dyDescent="0.25">
      <c r="A20" s="215"/>
      <c r="B20" s="215"/>
      <c r="C20" s="216"/>
      <c r="D20" s="216"/>
      <c r="E20" s="221">
        <f t="shared" ref="E20:E22" si="6">B20*C20</f>
        <v>0</v>
      </c>
      <c r="F20" s="222">
        <f t="shared" ref="F20:F22" si="7">B20*D20</f>
        <v>0</v>
      </c>
      <c r="G20" s="219">
        <f t="shared" ref="G20:G26" si="8">IF(F20=0,0,1-E20/F20)</f>
        <v>0</v>
      </c>
      <c r="H20" s="219">
        <f t="shared" ref="H20:H26" si="9">IF(F20=0,0,F20/$F$27)</f>
        <v>0</v>
      </c>
      <c r="I20" s="184">
        <f t="shared" ref="I20:I26" si="10">G20*H20</f>
        <v>0</v>
      </c>
      <c r="J20" s="215">
        <v>0</v>
      </c>
      <c r="K20" s="221">
        <f t="shared" ref="K20:K26" si="11">IF(J20=0,0,(D20-C20)/J20)</f>
        <v>0</v>
      </c>
    </row>
    <row r="21" spans="1:11" x14ac:dyDescent="0.25">
      <c r="A21" s="223"/>
      <c r="B21" s="223"/>
      <c r="C21" s="216"/>
      <c r="D21" s="224"/>
      <c r="E21" s="221">
        <f t="shared" si="6"/>
        <v>0</v>
      </c>
      <c r="F21" s="222">
        <f t="shared" si="7"/>
        <v>0</v>
      </c>
      <c r="G21" s="219">
        <f t="shared" si="8"/>
        <v>0</v>
      </c>
      <c r="H21" s="219">
        <f t="shared" si="9"/>
        <v>0</v>
      </c>
      <c r="I21" s="184">
        <f t="shared" si="10"/>
        <v>0</v>
      </c>
      <c r="J21" s="223">
        <v>0</v>
      </c>
      <c r="K21" s="221">
        <f t="shared" si="11"/>
        <v>0</v>
      </c>
    </row>
    <row r="22" spans="1:11" x14ac:dyDescent="0.25">
      <c r="A22" s="223"/>
      <c r="B22" s="223"/>
      <c r="C22" s="224"/>
      <c r="D22" s="216"/>
      <c r="E22" s="221">
        <f t="shared" si="6"/>
        <v>0</v>
      </c>
      <c r="F22" s="222">
        <f t="shared" si="7"/>
        <v>0</v>
      </c>
      <c r="G22" s="219">
        <f t="shared" si="8"/>
        <v>0</v>
      </c>
      <c r="H22" s="219">
        <f t="shared" si="9"/>
        <v>0</v>
      </c>
      <c r="I22" s="184">
        <f t="shared" si="10"/>
        <v>0</v>
      </c>
      <c r="J22" s="223">
        <v>0</v>
      </c>
      <c r="K22" s="221">
        <f t="shared" si="11"/>
        <v>0</v>
      </c>
    </row>
    <row r="23" spans="1:11" x14ac:dyDescent="0.25">
      <c r="A23" s="215"/>
      <c r="B23" s="215"/>
      <c r="C23" s="216"/>
      <c r="D23" s="216"/>
      <c r="E23" s="221">
        <f>C23*B23</f>
        <v>0</v>
      </c>
      <c r="F23" s="222">
        <f>D23*B23</f>
        <v>0</v>
      </c>
      <c r="G23" s="219">
        <f t="shared" si="8"/>
        <v>0</v>
      </c>
      <c r="H23" s="219">
        <f t="shared" si="9"/>
        <v>0</v>
      </c>
      <c r="I23" s="184">
        <f t="shared" si="10"/>
        <v>0</v>
      </c>
      <c r="J23" s="215">
        <v>0</v>
      </c>
      <c r="K23" s="221">
        <f t="shared" si="11"/>
        <v>0</v>
      </c>
    </row>
    <row r="24" spans="1:11" x14ac:dyDescent="0.25">
      <c r="A24" s="215"/>
      <c r="B24" s="215"/>
      <c r="C24" s="216"/>
      <c r="D24" s="216"/>
      <c r="E24" s="221">
        <f t="shared" ref="E24:E26" si="12">C24*B24</f>
        <v>0</v>
      </c>
      <c r="F24" s="222">
        <f t="shared" ref="F24:F26" si="13">D24*B24</f>
        <v>0</v>
      </c>
      <c r="G24" s="219">
        <f t="shared" si="8"/>
        <v>0</v>
      </c>
      <c r="H24" s="219">
        <f t="shared" si="9"/>
        <v>0</v>
      </c>
      <c r="I24" s="184">
        <f t="shared" si="10"/>
        <v>0</v>
      </c>
      <c r="J24" s="215">
        <v>0</v>
      </c>
      <c r="K24" s="221">
        <f t="shared" si="11"/>
        <v>0</v>
      </c>
    </row>
    <row r="25" spans="1:11" x14ac:dyDescent="0.25">
      <c r="A25" s="215"/>
      <c r="B25" s="215"/>
      <c r="C25" s="216"/>
      <c r="D25" s="216"/>
      <c r="E25" s="221">
        <f t="shared" si="12"/>
        <v>0</v>
      </c>
      <c r="F25" s="222">
        <f t="shared" si="13"/>
        <v>0</v>
      </c>
      <c r="G25" s="219">
        <f t="shared" si="8"/>
        <v>0</v>
      </c>
      <c r="H25" s="219">
        <f t="shared" si="9"/>
        <v>0</v>
      </c>
      <c r="I25" s="184">
        <f t="shared" si="10"/>
        <v>0</v>
      </c>
      <c r="J25" s="215">
        <v>0</v>
      </c>
      <c r="K25" s="221">
        <f t="shared" si="11"/>
        <v>0</v>
      </c>
    </row>
    <row r="26" spans="1:11" ht="14.4" thickBot="1" x14ac:dyDescent="0.3">
      <c r="A26" s="215"/>
      <c r="B26" s="215"/>
      <c r="C26" s="216"/>
      <c r="D26" s="216"/>
      <c r="E26" s="413">
        <f t="shared" si="12"/>
        <v>0</v>
      </c>
      <c r="F26" s="410">
        <f t="shared" si="13"/>
        <v>0</v>
      </c>
      <c r="G26" s="219">
        <f t="shared" si="8"/>
        <v>0</v>
      </c>
      <c r="H26" s="219">
        <f t="shared" si="9"/>
        <v>0</v>
      </c>
      <c r="I26" s="184">
        <f t="shared" si="10"/>
        <v>0</v>
      </c>
      <c r="J26" s="215">
        <v>0</v>
      </c>
      <c r="K26" s="221">
        <f t="shared" si="11"/>
        <v>0</v>
      </c>
    </row>
    <row r="27" spans="1:11" ht="14.4" thickBot="1" x14ac:dyDescent="0.3">
      <c r="A27" s="184"/>
      <c r="B27" s="184"/>
      <c r="C27" s="184" t="s">
        <v>86</v>
      </c>
      <c r="D27" s="184"/>
      <c r="E27" s="414">
        <f>SUM(E19:E26)</f>
        <v>0</v>
      </c>
      <c r="F27" s="411">
        <f>SUM(F19:F26)</f>
        <v>0</v>
      </c>
      <c r="G27" s="184"/>
      <c r="H27" s="184"/>
      <c r="I27" s="184"/>
    </row>
    <row r="28" spans="1:11" x14ac:dyDescent="0.25">
      <c r="A28" s="184"/>
      <c r="B28" s="184"/>
      <c r="C28" s="184"/>
      <c r="D28" s="184"/>
      <c r="E28" s="184"/>
      <c r="F28" s="184"/>
      <c r="G28" s="184"/>
      <c r="H28" s="184"/>
      <c r="I28" s="184"/>
    </row>
    <row r="29" spans="1:11" x14ac:dyDescent="0.25">
      <c r="B29" s="184"/>
      <c r="C29" s="184"/>
      <c r="D29" s="184"/>
      <c r="E29" s="184"/>
      <c r="F29" s="184"/>
      <c r="G29" s="184"/>
      <c r="H29" s="184"/>
      <c r="I29" s="184"/>
    </row>
    <row r="30" spans="1:11" x14ac:dyDescent="0.25">
      <c r="A30" s="184"/>
      <c r="B30" s="184"/>
      <c r="C30" s="184"/>
      <c r="D30" s="184"/>
      <c r="E30" s="184"/>
      <c r="F30" s="184"/>
      <c r="G30" s="184"/>
      <c r="H30" s="184"/>
      <c r="I30" s="184"/>
    </row>
    <row r="31" spans="1:11" x14ac:dyDescent="0.25">
      <c r="A31" s="184"/>
      <c r="B31" s="184"/>
      <c r="C31" s="184"/>
      <c r="D31" s="184"/>
      <c r="E31" s="184"/>
      <c r="F31" s="184"/>
      <c r="G31" s="184"/>
      <c r="H31" s="184"/>
      <c r="I31" s="184"/>
    </row>
    <row r="32" spans="1:11" x14ac:dyDescent="0.25">
      <c r="A32" s="184"/>
      <c r="B32" s="184"/>
      <c r="C32" s="184"/>
      <c r="D32" s="184"/>
      <c r="E32" s="184"/>
      <c r="F32" s="184"/>
      <c r="G32" s="184"/>
      <c r="H32" s="184"/>
      <c r="I32" s="184"/>
    </row>
    <row r="33" spans="1:9" x14ac:dyDescent="0.25">
      <c r="A33" s="184"/>
      <c r="B33" s="184"/>
      <c r="C33" s="184"/>
      <c r="D33" s="184"/>
      <c r="E33" s="184"/>
      <c r="F33" s="184"/>
      <c r="G33" s="184"/>
      <c r="H33" s="184"/>
      <c r="I33" s="184"/>
    </row>
    <row r="34" spans="1:9" x14ac:dyDescent="0.25">
      <c r="A34" s="184"/>
      <c r="B34" s="184"/>
      <c r="C34" s="184"/>
      <c r="D34" s="184"/>
      <c r="E34" s="184"/>
      <c r="F34" s="184"/>
      <c r="G34" s="184"/>
      <c r="H34" s="184"/>
      <c r="I34" s="184"/>
    </row>
    <row r="35" spans="1:9" x14ac:dyDescent="0.25">
      <c r="A35" s="184"/>
      <c r="B35" s="184"/>
      <c r="C35" s="184"/>
      <c r="D35" s="184"/>
      <c r="E35" s="184"/>
      <c r="F35" s="184"/>
      <c r="G35" s="184"/>
      <c r="H35" s="184"/>
      <c r="I35" s="184"/>
    </row>
    <row r="142" spans="14:14" x14ac:dyDescent="0.25">
      <c r="N142" s="187" t="s">
        <v>53</v>
      </c>
    </row>
    <row r="455" spans="2:2" x14ac:dyDescent="0.25">
      <c r="B455" s="187" t="s">
        <v>54</v>
      </c>
    </row>
    <row r="457" spans="2:2" x14ac:dyDescent="0.25">
      <c r="B457" s="187" t="s">
        <v>55</v>
      </c>
    </row>
  </sheetData>
  <mergeCells count="3">
    <mergeCell ref="A1:B1"/>
    <mergeCell ref="J4:K4"/>
    <mergeCell ref="J17:K17"/>
  </mergeCells>
  <pageMargins left="0.31496062992125984" right="0.31496062992125984" top="0.31496062992125984" bottom="0.31496062992125984" header="0.19685039370078741" footer="0.31496062992125984"/>
  <pageSetup paperSize="9" scale="83" fitToHeight="0" orientation="landscape" r:id="rId1"/>
  <headerFooter>
    <oddHeader>&amp;R&amp;G</oddHeader>
    <oddFooter>&amp;L&amp;"-,Italique"Plan Financier - Aperçu&amp;C&amp;"-,Italique"(c) Dreams Lab - Partena Professional&amp;R&amp;"-,Italique"Tous droits réservés.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9B35-F380-4FE4-BDB8-F41F42D2019E}">
  <dimension ref="A1:E125"/>
  <sheetViews>
    <sheetView workbookViewId="0">
      <pane ySplit="1" topLeftCell="A104" activePane="bottomLeft" state="frozen"/>
      <selection pane="bottomLeft" activeCell="D1" sqref="D1:D1048576"/>
    </sheetView>
  </sheetViews>
  <sheetFormatPr defaultColWidth="8.88671875" defaultRowHeight="14.4" x14ac:dyDescent="0.3"/>
  <cols>
    <col min="1" max="1" width="68.5546875" bestFit="1" customWidth="1"/>
    <col min="2" max="2" width="11.6640625" bestFit="1" customWidth="1"/>
    <col min="3" max="3" width="16.33203125" bestFit="1" customWidth="1"/>
    <col min="4" max="4" width="22.109375" bestFit="1" customWidth="1"/>
    <col min="5" max="5" width="17.5546875" bestFit="1" customWidth="1"/>
  </cols>
  <sheetData>
    <row r="1" spans="1:5" ht="18" x14ac:dyDescent="0.35">
      <c r="A1" s="416" t="s">
        <v>87</v>
      </c>
      <c r="B1" s="416" t="s">
        <v>88</v>
      </c>
      <c r="C1" s="416" t="s">
        <v>89</v>
      </c>
      <c r="D1" s="416" t="s">
        <v>90</v>
      </c>
      <c r="E1" s="416" t="s">
        <v>91</v>
      </c>
    </row>
    <row r="2" spans="1:5" x14ac:dyDescent="0.3">
      <c r="A2" s="417"/>
      <c r="B2" s="417"/>
      <c r="C2" s="417"/>
      <c r="D2" s="417"/>
      <c r="E2" s="417"/>
    </row>
    <row r="3" spans="1:5" x14ac:dyDescent="0.3">
      <c r="A3" s="418" t="s">
        <v>92</v>
      </c>
      <c r="B3" s="419"/>
      <c r="C3" s="419"/>
      <c r="D3" s="419"/>
      <c r="E3" s="419"/>
    </row>
    <row r="4" spans="1:5" x14ac:dyDescent="0.3">
      <c r="A4" s="420" t="s">
        <v>93</v>
      </c>
      <c r="B4" s="417"/>
      <c r="C4" s="417"/>
      <c r="D4" s="417"/>
      <c r="E4" s="417"/>
    </row>
    <row r="5" spans="1:5" x14ac:dyDescent="0.3">
      <c r="A5" s="421" t="s">
        <v>94</v>
      </c>
      <c r="B5" s="417"/>
      <c r="C5" s="417"/>
      <c r="D5" s="417"/>
      <c r="E5" s="417"/>
    </row>
    <row r="6" spans="1:5" x14ac:dyDescent="0.3">
      <c r="A6" s="421" t="s">
        <v>95</v>
      </c>
      <c r="B6" s="417"/>
      <c r="C6" s="417"/>
      <c r="D6" s="417"/>
      <c r="E6" s="417"/>
    </row>
    <row r="7" spans="1:5" x14ac:dyDescent="0.3">
      <c r="A7" s="421" t="s">
        <v>96</v>
      </c>
      <c r="B7" s="417"/>
      <c r="C7" s="417"/>
      <c r="D7" s="417"/>
      <c r="E7" s="417"/>
    </row>
    <row r="8" spans="1:5" x14ac:dyDescent="0.3">
      <c r="A8" s="420" t="s">
        <v>97</v>
      </c>
      <c r="B8" s="417"/>
      <c r="C8" s="417"/>
      <c r="D8" s="417"/>
      <c r="E8" s="417"/>
    </row>
    <row r="9" spans="1:5" x14ac:dyDescent="0.3">
      <c r="A9" s="420" t="s">
        <v>98</v>
      </c>
      <c r="B9" s="417"/>
      <c r="C9" s="417"/>
      <c r="D9" s="417"/>
      <c r="E9" s="417"/>
    </row>
    <row r="10" spans="1:5" x14ac:dyDescent="0.3">
      <c r="A10" s="421" t="s">
        <v>99</v>
      </c>
      <c r="B10" s="417"/>
      <c r="C10" s="417"/>
      <c r="D10" s="417"/>
      <c r="E10" s="417"/>
    </row>
    <row r="11" spans="1:5" x14ac:dyDescent="0.3">
      <c r="A11" s="421" t="s">
        <v>100</v>
      </c>
      <c r="B11" s="417"/>
      <c r="C11" s="417"/>
      <c r="D11" s="417"/>
      <c r="E11" s="417"/>
    </row>
    <row r="12" spans="1:5" x14ac:dyDescent="0.3">
      <c r="A12" s="421" t="s">
        <v>101</v>
      </c>
      <c r="B12" s="417"/>
      <c r="C12" s="417"/>
      <c r="D12" s="417"/>
      <c r="E12" s="417"/>
    </row>
    <row r="13" spans="1:5" x14ac:dyDescent="0.3">
      <c r="A13" s="421" t="s">
        <v>102</v>
      </c>
      <c r="B13" s="417"/>
      <c r="C13" s="417"/>
      <c r="D13" s="417"/>
      <c r="E13" s="417"/>
    </row>
    <row r="14" spans="1:5" x14ac:dyDescent="0.3">
      <c r="A14" s="417"/>
      <c r="B14" s="417"/>
      <c r="C14" s="417"/>
      <c r="D14" s="417"/>
      <c r="E14" s="417"/>
    </row>
    <row r="15" spans="1:5" x14ac:dyDescent="0.3">
      <c r="A15" s="418" t="s">
        <v>103</v>
      </c>
      <c r="B15" s="419"/>
      <c r="C15" s="419"/>
      <c r="D15" s="419"/>
      <c r="E15" s="419"/>
    </row>
    <row r="16" spans="1:5" x14ac:dyDescent="0.3">
      <c r="A16" s="421" t="s">
        <v>104</v>
      </c>
      <c r="B16" s="417"/>
      <c r="C16" s="417"/>
      <c r="D16" s="417"/>
      <c r="E16" s="417"/>
    </row>
    <row r="17" spans="1:5" x14ac:dyDescent="0.3">
      <c r="A17" s="421" t="s">
        <v>105</v>
      </c>
      <c r="B17" s="417"/>
      <c r="C17" s="417"/>
      <c r="D17" s="417"/>
      <c r="E17" s="417"/>
    </row>
    <row r="18" spans="1:5" x14ac:dyDescent="0.3">
      <c r="A18" s="421" t="s">
        <v>106</v>
      </c>
      <c r="B18" s="417"/>
      <c r="C18" s="417"/>
      <c r="D18" s="417"/>
      <c r="E18" s="417"/>
    </row>
    <row r="19" spans="1:5" x14ac:dyDescent="0.3">
      <c r="A19" s="421" t="s">
        <v>107</v>
      </c>
      <c r="B19" s="417"/>
      <c r="C19" s="417"/>
      <c r="D19" s="417"/>
      <c r="E19" s="417"/>
    </row>
    <row r="20" spans="1:5" x14ac:dyDescent="0.3">
      <c r="A20" s="421" t="s">
        <v>108</v>
      </c>
      <c r="B20" s="417"/>
      <c r="C20" s="417"/>
      <c r="D20" s="417"/>
      <c r="E20" s="417"/>
    </row>
    <row r="21" spans="1:5" x14ac:dyDescent="0.3">
      <c r="A21" s="421" t="s">
        <v>109</v>
      </c>
      <c r="B21" s="417"/>
      <c r="C21" s="417"/>
      <c r="D21" s="417"/>
      <c r="E21" s="417"/>
    </row>
    <row r="22" spans="1:5" x14ac:dyDescent="0.3">
      <c r="A22" s="421" t="s">
        <v>110</v>
      </c>
      <c r="B22" s="417"/>
      <c r="C22" s="417"/>
      <c r="D22" s="417"/>
      <c r="E22" s="417"/>
    </row>
    <row r="23" spans="1:5" x14ac:dyDescent="0.3">
      <c r="A23" s="421" t="s">
        <v>111</v>
      </c>
      <c r="B23" s="417"/>
      <c r="C23" s="417"/>
      <c r="D23" s="417"/>
      <c r="E23" s="417"/>
    </row>
    <row r="24" spans="1:5" x14ac:dyDescent="0.3">
      <c r="A24" s="421" t="s">
        <v>112</v>
      </c>
      <c r="B24" s="417"/>
      <c r="C24" s="417"/>
      <c r="D24" s="417"/>
      <c r="E24" s="417"/>
    </row>
    <row r="25" spans="1:5" x14ac:dyDescent="0.3">
      <c r="A25" s="417"/>
      <c r="B25" s="417"/>
      <c r="C25" s="417"/>
      <c r="D25" s="417"/>
      <c r="E25" s="417"/>
    </row>
    <row r="26" spans="1:5" x14ac:dyDescent="0.3">
      <c r="A26" s="418" t="s">
        <v>113</v>
      </c>
      <c r="B26" s="419"/>
      <c r="C26" s="419"/>
      <c r="D26" s="419"/>
      <c r="E26" s="419"/>
    </row>
    <row r="27" spans="1:5" x14ac:dyDescent="0.3">
      <c r="A27" s="421" t="s">
        <v>114</v>
      </c>
      <c r="B27" s="417"/>
      <c r="C27" s="417"/>
      <c r="D27" s="417"/>
      <c r="E27" s="417"/>
    </row>
    <row r="28" spans="1:5" x14ac:dyDescent="0.3">
      <c r="A28" s="421" t="s">
        <v>115</v>
      </c>
      <c r="B28" s="417"/>
      <c r="C28" s="417"/>
      <c r="D28" s="417"/>
      <c r="E28" s="417"/>
    </row>
    <row r="29" spans="1:5" x14ac:dyDescent="0.3">
      <c r="A29" s="421" t="s">
        <v>116</v>
      </c>
      <c r="B29" s="417"/>
      <c r="C29" s="417"/>
      <c r="D29" s="417"/>
      <c r="E29" s="417"/>
    </row>
    <row r="30" spans="1:5" x14ac:dyDescent="0.3">
      <c r="A30" s="421" t="s">
        <v>117</v>
      </c>
      <c r="B30" s="417"/>
      <c r="C30" s="417"/>
      <c r="D30" s="417"/>
      <c r="E30" s="417"/>
    </row>
    <row r="31" spans="1:5" x14ac:dyDescent="0.3">
      <c r="A31" s="421" t="s">
        <v>118</v>
      </c>
      <c r="B31" s="417"/>
      <c r="C31" s="417"/>
      <c r="D31" s="417"/>
      <c r="E31" s="417"/>
    </row>
    <row r="32" spans="1:5" x14ac:dyDescent="0.3">
      <c r="A32" s="421" t="s">
        <v>119</v>
      </c>
      <c r="B32" s="417"/>
      <c r="C32" s="417"/>
      <c r="D32" s="417"/>
      <c r="E32" s="417"/>
    </row>
    <row r="33" spans="1:5" x14ac:dyDescent="0.3">
      <c r="A33" s="421" t="s">
        <v>120</v>
      </c>
      <c r="B33" s="417"/>
      <c r="C33" s="417"/>
      <c r="D33" s="417"/>
      <c r="E33" s="417"/>
    </row>
    <row r="34" spans="1:5" x14ac:dyDescent="0.3">
      <c r="A34" s="421" t="s">
        <v>121</v>
      </c>
      <c r="B34" s="417"/>
      <c r="C34" s="417"/>
      <c r="D34" s="417"/>
      <c r="E34" s="417"/>
    </row>
    <row r="35" spans="1:5" x14ac:dyDescent="0.3">
      <c r="A35" s="421" t="s">
        <v>102</v>
      </c>
      <c r="B35" s="417"/>
      <c r="C35" s="417"/>
      <c r="D35" s="417"/>
      <c r="E35" s="417"/>
    </row>
    <row r="36" spans="1:5" x14ac:dyDescent="0.3">
      <c r="A36" s="429"/>
      <c r="B36" s="417"/>
      <c r="C36" s="417"/>
      <c r="D36" s="417"/>
      <c r="E36" s="417"/>
    </row>
    <row r="37" spans="1:5" x14ac:dyDescent="0.3">
      <c r="A37" s="417"/>
      <c r="B37" s="417"/>
      <c r="C37" s="417"/>
      <c r="D37" s="417"/>
      <c r="E37" s="417"/>
    </row>
    <row r="38" spans="1:5" x14ac:dyDescent="0.3">
      <c r="A38" s="422" t="s">
        <v>122</v>
      </c>
      <c r="B38" s="419"/>
      <c r="C38" s="419"/>
      <c r="D38" s="419"/>
      <c r="E38" s="419"/>
    </row>
    <row r="39" spans="1:5" x14ac:dyDescent="0.3">
      <c r="A39" s="421" t="s">
        <v>123</v>
      </c>
      <c r="B39" s="417"/>
      <c r="C39" s="417"/>
      <c r="D39" s="417"/>
      <c r="E39" s="417"/>
    </row>
    <row r="40" spans="1:5" x14ac:dyDescent="0.3">
      <c r="A40" s="421" t="s">
        <v>124</v>
      </c>
      <c r="B40" s="417"/>
      <c r="C40" s="417"/>
      <c r="D40" s="417"/>
      <c r="E40" s="417"/>
    </row>
    <row r="41" spans="1:5" x14ac:dyDescent="0.3">
      <c r="A41" s="421" t="s">
        <v>125</v>
      </c>
      <c r="B41" s="417"/>
      <c r="C41" s="417"/>
      <c r="D41" s="417"/>
      <c r="E41" s="417"/>
    </row>
    <row r="42" spans="1:5" x14ac:dyDescent="0.3">
      <c r="A42" s="421" t="s">
        <v>126</v>
      </c>
      <c r="B42" s="417"/>
      <c r="C42" s="417"/>
      <c r="D42" s="417"/>
      <c r="E42" s="417"/>
    </row>
    <row r="43" spans="1:5" x14ac:dyDescent="0.3">
      <c r="A43" s="421" t="s">
        <v>127</v>
      </c>
      <c r="B43" s="417"/>
      <c r="C43" s="417"/>
      <c r="D43" s="417"/>
      <c r="E43" s="417"/>
    </row>
    <row r="44" spans="1:5" x14ac:dyDescent="0.3">
      <c r="A44" s="421" t="s">
        <v>128</v>
      </c>
      <c r="B44" s="417"/>
      <c r="C44" s="417"/>
      <c r="D44" s="417"/>
      <c r="E44" s="417"/>
    </row>
    <row r="45" spans="1:5" x14ac:dyDescent="0.3">
      <c r="A45" s="421" t="s">
        <v>129</v>
      </c>
      <c r="B45" s="417"/>
      <c r="C45" s="417"/>
      <c r="D45" s="417"/>
      <c r="E45" s="417"/>
    </row>
    <row r="46" spans="1:5" x14ac:dyDescent="0.3">
      <c r="A46" s="421" t="s">
        <v>130</v>
      </c>
      <c r="B46" s="417"/>
      <c r="C46" s="417"/>
      <c r="D46" s="417"/>
      <c r="E46" s="417"/>
    </row>
    <row r="47" spans="1:5" x14ac:dyDescent="0.3">
      <c r="A47" s="421" t="s">
        <v>131</v>
      </c>
      <c r="B47" s="417"/>
      <c r="C47" s="417"/>
      <c r="D47" s="417"/>
      <c r="E47" s="417"/>
    </row>
    <row r="48" spans="1:5" x14ac:dyDescent="0.3">
      <c r="A48" s="421" t="s">
        <v>132</v>
      </c>
      <c r="B48" s="417"/>
      <c r="C48" s="417"/>
      <c r="D48" s="417"/>
      <c r="E48" s="417"/>
    </row>
    <row r="49" spans="1:5" x14ac:dyDescent="0.3">
      <c r="A49" s="421" t="s">
        <v>133</v>
      </c>
      <c r="B49" s="417"/>
      <c r="C49" s="417"/>
      <c r="D49" s="417"/>
      <c r="E49" s="417"/>
    </row>
    <row r="50" spans="1:5" x14ac:dyDescent="0.3">
      <c r="A50" s="421" t="s">
        <v>134</v>
      </c>
      <c r="B50" s="423"/>
      <c r="C50" s="423"/>
      <c r="D50" s="423"/>
      <c r="E50" s="423"/>
    </row>
    <row r="51" spans="1:5" x14ac:dyDescent="0.3">
      <c r="A51" s="421" t="s">
        <v>135</v>
      </c>
      <c r="B51" s="423"/>
      <c r="C51" s="423"/>
      <c r="D51" s="423"/>
      <c r="E51" s="423"/>
    </row>
    <row r="52" spans="1:5" x14ac:dyDescent="0.3">
      <c r="A52" s="421" t="s">
        <v>136</v>
      </c>
      <c r="B52" s="423"/>
      <c r="C52" s="423"/>
      <c r="D52" s="423"/>
      <c r="E52" s="423"/>
    </row>
    <row r="53" spans="1:5" x14ac:dyDescent="0.3">
      <c r="A53" s="421" t="s">
        <v>137</v>
      </c>
      <c r="B53" s="423"/>
      <c r="C53" s="423"/>
      <c r="D53" s="423"/>
      <c r="E53" s="423"/>
    </row>
    <row r="54" spans="1:5" x14ac:dyDescent="0.3">
      <c r="A54" s="421" t="s">
        <v>102</v>
      </c>
      <c r="B54" s="423"/>
      <c r="C54" s="423"/>
      <c r="D54" s="423"/>
      <c r="E54" s="423"/>
    </row>
    <row r="55" spans="1:5" x14ac:dyDescent="0.3">
      <c r="A55" s="417"/>
      <c r="B55" s="417"/>
      <c r="C55" s="417"/>
      <c r="D55" s="417"/>
      <c r="E55" s="417"/>
    </row>
    <row r="56" spans="1:5" x14ac:dyDescent="0.3">
      <c r="A56" s="424" t="s">
        <v>138</v>
      </c>
      <c r="B56" s="419"/>
      <c r="C56" s="419"/>
      <c r="D56" s="419"/>
      <c r="E56" s="419"/>
    </row>
    <row r="57" spans="1:5" x14ac:dyDescent="0.3">
      <c r="A57" s="421" t="s">
        <v>139</v>
      </c>
      <c r="B57" s="417"/>
      <c r="C57" s="417"/>
      <c r="D57" s="417"/>
      <c r="E57" s="417"/>
    </row>
    <row r="58" spans="1:5" x14ac:dyDescent="0.3">
      <c r="A58" s="421" t="s">
        <v>140</v>
      </c>
      <c r="B58" s="417"/>
      <c r="C58" s="417"/>
      <c r="D58" s="417"/>
      <c r="E58" s="417"/>
    </row>
    <row r="59" spans="1:5" x14ac:dyDescent="0.3">
      <c r="A59" s="421" t="s">
        <v>141</v>
      </c>
      <c r="B59" s="417"/>
      <c r="C59" s="417"/>
      <c r="D59" s="417"/>
      <c r="E59" s="417"/>
    </row>
    <row r="60" spans="1:5" x14ac:dyDescent="0.3">
      <c r="A60" s="421" t="s">
        <v>142</v>
      </c>
      <c r="B60" s="417"/>
      <c r="C60" s="417"/>
      <c r="D60" s="417"/>
      <c r="E60" s="417"/>
    </row>
    <row r="61" spans="1:5" x14ac:dyDescent="0.3">
      <c r="A61" s="421" t="s">
        <v>143</v>
      </c>
      <c r="B61" s="417"/>
      <c r="C61" s="417"/>
      <c r="D61" s="417"/>
      <c r="E61" s="417"/>
    </row>
    <row r="62" spans="1:5" x14ac:dyDescent="0.3">
      <c r="A62" s="421" t="s">
        <v>144</v>
      </c>
      <c r="B62" s="417"/>
      <c r="C62" s="417"/>
      <c r="D62" s="417"/>
      <c r="E62" s="417"/>
    </row>
    <row r="63" spans="1:5" x14ac:dyDescent="0.3">
      <c r="A63" s="421" t="s">
        <v>145</v>
      </c>
      <c r="B63" s="417"/>
      <c r="C63" s="417"/>
      <c r="D63" s="417"/>
      <c r="E63" s="417"/>
    </row>
    <row r="64" spans="1:5" x14ac:dyDescent="0.3">
      <c r="A64" s="421" t="s">
        <v>146</v>
      </c>
      <c r="B64" s="417"/>
      <c r="C64" s="417"/>
      <c r="D64" s="417"/>
      <c r="E64" s="417"/>
    </row>
    <row r="65" spans="1:5" x14ac:dyDescent="0.3">
      <c r="A65" s="421" t="s">
        <v>147</v>
      </c>
      <c r="B65" s="417"/>
      <c r="C65" s="417"/>
      <c r="D65" s="417"/>
      <c r="E65" s="417"/>
    </row>
    <row r="66" spans="1:5" x14ac:dyDescent="0.3">
      <c r="A66" s="421" t="s">
        <v>148</v>
      </c>
      <c r="B66" s="417"/>
      <c r="C66" s="417"/>
      <c r="D66" s="417"/>
      <c r="E66" s="417"/>
    </row>
    <row r="67" spans="1:5" x14ac:dyDescent="0.3">
      <c r="A67" s="421" t="s">
        <v>149</v>
      </c>
      <c r="B67" s="417"/>
      <c r="C67" s="417"/>
      <c r="D67" s="417"/>
      <c r="E67" s="417"/>
    </row>
    <row r="68" spans="1:5" x14ac:dyDescent="0.3">
      <c r="A68" s="421" t="s">
        <v>150</v>
      </c>
      <c r="B68" s="417"/>
      <c r="C68" s="417"/>
      <c r="D68" s="417"/>
      <c r="E68" s="417"/>
    </row>
    <row r="69" spans="1:5" x14ac:dyDescent="0.3">
      <c r="A69" s="421" t="s">
        <v>102</v>
      </c>
      <c r="B69" s="417"/>
      <c r="C69" s="417"/>
      <c r="D69" s="417"/>
      <c r="E69" s="417"/>
    </row>
    <row r="70" spans="1:5" x14ac:dyDescent="0.3">
      <c r="A70" s="417"/>
      <c r="B70" s="417"/>
      <c r="C70" s="417"/>
      <c r="D70" s="417"/>
      <c r="E70" s="417"/>
    </row>
    <row r="71" spans="1:5" x14ac:dyDescent="0.3">
      <c r="A71" s="422" t="s">
        <v>151</v>
      </c>
      <c r="B71" s="419"/>
      <c r="C71" s="419"/>
      <c r="D71" s="419"/>
      <c r="E71" s="419"/>
    </row>
    <row r="72" spans="1:5" x14ac:dyDescent="0.3">
      <c r="A72" s="421" t="s">
        <v>152</v>
      </c>
      <c r="B72" s="417"/>
      <c r="C72" s="417"/>
      <c r="D72" s="417"/>
      <c r="E72" s="417"/>
    </row>
    <row r="73" spans="1:5" x14ac:dyDescent="0.3">
      <c r="A73" s="421" t="s">
        <v>153</v>
      </c>
      <c r="B73" s="417"/>
      <c r="C73" s="417"/>
      <c r="D73" s="417"/>
      <c r="E73" s="417"/>
    </row>
    <row r="74" spans="1:5" x14ac:dyDescent="0.3">
      <c r="A74" s="421" t="s">
        <v>14</v>
      </c>
      <c r="B74" s="417"/>
      <c r="C74" s="417"/>
      <c r="D74" s="417"/>
      <c r="E74" s="417"/>
    </row>
    <row r="75" spans="1:5" x14ac:dyDescent="0.3">
      <c r="A75" s="421" t="s">
        <v>154</v>
      </c>
      <c r="B75" s="417"/>
      <c r="C75" s="417"/>
      <c r="D75" s="417"/>
      <c r="E75" s="417"/>
    </row>
    <row r="76" spans="1:5" x14ac:dyDescent="0.3">
      <c r="A76" s="421" t="s">
        <v>155</v>
      </c>
      <c r="B76" s="417"/>
      <c r="C76" s="417"/>
      <c r="D76" s="417"/>
      <c r="E76" s="417"/>
    </row>
    <row r="77" spans="1:5" x14ac:dyDescent="0.3">
      <c r="A77" s="421" t="s">
        <v>156</v>
      </c>
      <c r="B77" s="417"/>
      <c r="C77" s="417"/>
      <c r="D77" s="417"/>
      <c r="E77" s="417"/>
    </row>
    <row r="78" spans="1:5" x14ac:dyDescent="0.3">
      <c r="A78" s="421" t="s">
        <v>157</v>
      </c>
      <c r="B78" s="417"/>
      <c r="C78" s="417"/>
      <c r="D78" s="417"/>
      <c r="E78" s="417"/>
    </row>
    <row r="79" spans="1:5" x14ac:dyDescent="0.3">
      <c r="A79" s="421" t="s">
        <v>158</v>
      </c>
      <c r="B79" s="417"/>
      <c r="C79" s="417"/>
      <c r="D79" s="417"/>
      <c r="E79" s="417"/>
    </row>
    <row r="80" spans="1:5" x14ac:dyDescent="0.3">
      <c r="A80" s="421" t="s">
        <v>159</v>
      </c>
      <c r="B80" s="417"/>
      <c r="C80" s="417"/>
      <c r="D80" s="417"/>
      <c r="E80" s="417"/>
    </row>
    <row r="81" spans="1:5" x14ac:dyDescent="0.3">
      <c r="A81" s="421" t="s">
        <v>160</v>
      </c>
      <c r="B81" s="417"/>
      <c r="C81" s="417"/>
      <c r="D81" s="417"/>
      <c r="E81" s="417"/>
    </row>
    <row r="82" spans="1:5" x14ac:dyDescent="0.3">
      <c r="A82" s="421" t="s">
        <v>102</v>
      </c>
      <c r="B82" s="417"/>
      <c r="C82" s="417"/>
      <c r="D82" s="417"/>
      <c r="E82" s="417"/>
    </row>
    <row r="83" spans="1:5" x14ac:dyDescent="0.3">
      <c r="A83" s="417"/>
      <c r="B83" s="417"/>
      <c r="C83" s="417"/>
      <c r="D83" s="417"/>
      <c r="E83" s="417"/>
    </row>
    <row r="84" spans="1:5" x14ac:dyDescent="0.3">
      <c r="A84" s="418" t="s">
        <v>161</v>
      </c>
      <c r="B84" s="419"/>
      <c r="C84" s="419"/>
      <c r="D84" s="419"/>
      <c r="E84" s="419"/>
    </row>
    <row r="85" spans="1:5" x14ac:dyDescent="0.3">
      <c r="A85" s="421" t="s">
        <v>162</v>
      </c>
      <c r="B85" s="417"/>
      <c r="C85" s="417"/>
      <c r="D85" s="417"/>
      <c r="E85" s="417"/>
    </row>
    <row r="86" spans="1:5" x14ac:dyDescent="0.3">
      <c r="A86" s="421" t="s">
        <v>163</v>
      </c>
      <c r="B86" s="417"/>
      <c r="C86" s="417"/>
      <c r="D86" s="417"/>
      <c r="E86" s="417"/>
    </row>
    <row r="87" spans="1:5" x14ac:dyDescent="0.3">
      <c r="A87" s="421" t="s">
        <v>164</v>
      </c>
      <c r="B87" s="417"/>
      <c r="C87" s="417"/>
      <c r="D87" s="417"/>
      <c r="E87" s="417"/>
    </row>
    <row r="88" spans="1:5" x14ac:dyDescent="0.3">
      <c r="A88" s="421" t="s">
        <v>165</v>
      </c>
      <c r="B88" s="417"/>
      <c r="C88" s="417"/>
      <c r="D88" s="417"/>
      <c r="E88" s="417"/>
    </row>
    <row r="89" spans="1:5" x14ac:dyDescent="0.3">
      <c r="A89" s="421" t="s">
        <v>166</v>
      </c>
      <c r="B89" s="417"/>
      <c r="C89" s="417"/>
      <c r="D89" s="417"/>
      <c r="E89" s="417"/>
    </row>
    <row r="90" spans="1:5" x14ac:dyDescent="0.3">
      <c r="A90" s="421" t="s">
        <v>167</v>
      </c>
      <c r="B90" s="417"/>
      <c r="C90" s="417"/>
      <c r="D90" s="417"/>
      <c r="E90" s="417"/>
    </row>
    <row r="91" spans="1:5" x14ac:dyDescent="0.3">
      <c r="A91" s="421" t="s">
        <v>168</v>
      </c>
      <c r="B91" s="417"/>
      <c r="C91" s="417"/>
      <c r="D91" s="417"/>
      <c r="E91" s="417"/>
    </row>
    <row r="92" spans="1:5" x14ac:dyDescent="0.3">
      <c r="A92" s="421" t="s">
        <v>169</v>
      </c>
      <c r="B92" s="417"/>
      <c r="C92" s="417"/>
      <c r="D92" s="417"/>
      <c r="E92" s="417"/>
    </row>
    <row r="93" spans="1:5" x14ac:dyDescent="0.3">
      <c r="A93" s="425" t="s">
        <v>102</v>
      </c>
      <c r="B93" s="417"/>
      <c r="C93" s="417"/>
      <c r="D93" s="417"/>
      <c r="E93" s="417"/>
    </row>
    <row r="94" spans="1:5" x14ac:dyDescent="0.3">
      <c r="A94" s="417"/>
      <c r="B94" s="417"/>
      <c r="C94" s="417"/>
      <c r="D94" s="417"/>
      <c r="E94" s="417"/>
    </row>
    <row r="95" spans="1:5" x14ac:dyDescent="0.3">
      <c r="A95" s="418" t="s">
        <v>170</v>
      </c>
      <c r="B95" s="419"/>
      <c r="C95" s="419"/>
      <c r="D95" s="419"/>
      <c r="E95" s="419"/>
    </row>
    <row r="96" spans="1:5" x14ac:dyDescent="0.3">
      <c r="A96" s="421" t="s">
        <v>171</v>
      </c>
      <c r="B96" s="417"/>
      <c r="C96" s="417"/>
      <c r="D96" s="417"/>
      <c r="E96" s="417"/>
    </row>
    <row r="97" spans="1:5" x14ac:dyDescent="0.3">
      <c r="A97" s="421" t="s">
        <v>172</v>
      </c>
      <c r="B97" s="417"/>
      <c r="C97" s="417"/>
      <c r="D97" s="417"/>
      <c r="E97" s="417"/>
    </row>
    <row r="98" spans="1:5" x14ac:dyDescent="0.3">
      <c r="A98" s="421" t="s">
        <v>173</v>
      </c>
      <c r="B98" s="417"/>
      <c r="C98" s="417"/>
      <c r="D98" s="417"/>
      <c r="E98" s="417"/>
    </row>
    <row r="99" spans="1:5" x14ac:dyDescent="0.3">
      <c r="A99" s="425" t="s">
        <v>112</v>
      </c>
      <c r="B99" s="417"/>
      <c r="C99" s="417"/>
      <c r="D99" s="417"/>
      <c r="E99" s="417"/>
    </row>
    <row r="100" spans="1:5" x14ac:dyDescent="0.3">
      <c r="A100" s="417"/>
      <c r="B100" s="417"/>
      <c r="C100" s="417"/>
      <c r="D100" s="417"/>
      <c r="E100" s="417"/>
    </row>
    <row r="101" spans="1:5" x14ac:dyDescent="0.3">
      <c r="A101" s="418" t="s">
        <v>174</v>
      </c>
      <c r="B101" s="419"/>
      <c r="C101" s="419"/>
      <c r="D101" s="419"/>
      <c r="E101" s="419"/>
    </row>
    <row r="102" spans="1:5" x14ac:dyDescent="0.3">
      <c r="A102" s="421" t="s">
        <v>175</v>
      </c>
      <c r="B102" s="417"/>
      <c r="C102" s="417"/>
      <c r="D102" s="417"/>
      <c r="E102" s="417"/>
    </row>
    <row r="103" spans="1:5" x14ac:dyDescent="0.3">
      <c r="A103" s="421" t="s">
        <v>176</v>
      </c>
      <c r="B103" s="417"/>
      <c r="C103" s="417"/>
      <c r="D103" s="417"/>
      <c r="E103" s="417"/>
    </row>
    <row r="104" spans="1:5" x14ac:dyDescent="0.3">
      <c r="A104" s="421" t="s">
        <v>177</v>
      </c>
      <c r="B104" s="417"/>
      <c r="C104" s="417"/>
      <c r="D104" s="417"/>
      <c r="E104" s="417"/>
    </row>
    <row r="105" spans="1:5" x14ac:dyDescent="0.3">
      <c r="A105" s="421" t="s">
        <v>178</v>
      </c>
      <c r="B105" s="417"/>
      <c r="C105" s="417"/>
      <c r="D105" s="417"/>
      <c r="E105" s="417"/>
    </row>
    <row r="106" spans="1:5" x14ac:dyDescent="0.3">
      <c r="A106" s="421" t="s">
        <v>179</v>
      </c>
      <c r="B106" s="417"/>
      <c r="C106" s="417"/>
      <c r="D106" s="417"/>
      <c r="E106" s="417"/>
    </row>
    <row r="107" spans="1:5" x14ac:dyDescent="0.3">
      <c r="A107" s="421" t="s">
        <v>180</v>
      </c>
      <c r="B107" s="417"/>
      <c r="C107" s="417"/>
      <c r="D107" s="417"/>
      <c r="E107" s="417"/>
    </row>
    <row r="108" spans="1:5" x14ac:dyDescent="0.3">
      <c r="A108" s="421" t="s">
        <v>181</v>
      </c>
      <c r="B108" s="417"/>
      <c r="C108" s="417"/>
      <c r="D108" s="417"/>
      <c r="E108" s="417"/>
    </row>
    <row r="109" spans="1:5" x14ac:dyDescent="0.3">
      <c r="A109" s="421" t="s">
        <v>182</v>
      </c>
      <c r="B109" s="417"/>
      <c r="C109" s="417"/>
      <c r="D109" s="417"/>
      <c r="E109" s="417"/>
    </row>
    <row r="110" spans="1:5" x14ac:dyDescent="0.3">
      <c r="A110" s="421" t="s">
        <v>183</v>
      </c>
      <c r="B110" s="417"/>
      <c r="C110" s="417"/>
      <c r="D110" s="417"/>
      <c r="E110" s="417"/>
    </row>
    <row r="111" spans="1:5" x14ac:dyDescent="0.3">
      <c r="A111" s="421" t="s">
        <v>184</v>
      </c>
      <c r="B111" s="417"/>
      <c r="C111" s="417"/>
      <c r="D111" s="417"/>
      <c r="E111" s="417"/>
    </row>
    <row r="112" spans="1:5" x14ac:dyDescent="0.3">
      <c r="A112" s="421" t="s">
        <v>185</v>
      </c>
      <c r="B112" s="417"/>
      <c r="C112" s="417"/>
      <c r="D112" s="417"/>
      <c r="E112" s="417"/>
    </row>
    <row r="113" spans="1:5" x14ac:dyDescent="0.3">
      <c r="A113" s="421" t="s">
        <v>186</v>
      </c>
      <c r="B113" s="417"/>
      <c r="C113" s="417"/>
      <c r="D113" s="417"/>
      <c r="E113" s="417"/>
    </row>
    <row r="114" spans="1:5" x14ac:dyDescent="0.3">
      <c r="A114" s="425" t="s">
        <v>102</v>
      </c>
      <c r="B114" s="417"/>
      <c r="C114" s="417"/>
      <c r="D114" s="417"/>
      <c r="E114" s="417"/>
    </row>
    <row r="115" spans="1:5" x14ac:dyDescent="0.3">
      <c r="A115" s="417"/>
      <c r="B115" s="417"/>
      <c r="C115" s="417"/>
      <c r="D115" s="417"/>
      <c r="E115" s="417"/>
    </row>
    <row r="116" spans="1:5" x14ac:dyDescent="0.3">
      <c r="A116" s="422" t="s">
        <v>187</v>
      </c>
      <c r="B116" s="419"/>
      <c r="C116" s="419"/>
      <c r="D116" s="419"/>
      <c r="E116" s="419"/>
    </row>
    <row r="117" spans="1:5" x14ac:dyDescent="0.3">
      <c r="A117" s="426" t="s">
        <v>188</v>
      </c>
      <c r="B117" s="427"/>
      <c r="C117" s="427"/>
      <c r="D117" s="427"/>
      <c r="E117" s="427"/>
    </row>
    <row r="118" spans="1:5" x14ac:dyDescent="0.3">
      <c r="A118" s="421" t="s">
        <v>189</v>
      </c>
      <c r="B118" s="417"/>
      <c r="C118" s="417"/>
      <c r="D118" s="417"/>
      <c r="E118" s="417"/>
    </row>
    <row r="119" spans="1:5" x14ac:dyDescent="0.3">
      <c r="A119" s="421" t="s">
        <v>190</v>
      </c>
      <c r="B119" s="417"/>
      <c r="C119" s="417"/>
      <c r="D119" s="417"/>
      <c r="E119" s="417"/>
    </row>
    <row r="120" spans="1:5" x14ac:dyDescent="0.3">
      <c r="A120" s="421" t="s">
        <v>191</v>
      </c>
      <c r="B120" s="417"/>
      <c r="C120" s="417"/>
      <c r="D120" s="417"/>
      <c r="E120" s="417"/>
    </row>
    <row r="121" spans="1:5" x14ac:dyDescent="0.3">
      <c r="A121" s="421" t="s">
        <v>192</v>
      </c>
      <c r="B121" s="417"/>
      <c r="C121" s="417"/>
      <c r="D121" s="417"/>
      <c r="E121" s="417"/>
    </row>
    <row r="122" spans="1:5" x14ac:dyDescent="0.3">
      <c r="A122" s="421" t="s">
        <v>193</v>
      </c>
      <c r="B122" s="417"/>
      <c r="C122" s="417"/>
      <c r="D122" s="417"/>
      <c r="E122" s="417"/>
    </row>
    <row r="123" spans="1:5" x14ac:dyDescent="0.3">
      <c r="A123" s="421" t="s">
        <v>194</v>
      </c>
      <c r="B123" s="417"/>
      <c r="C123" s="417"/>
      <c r="D123" s="417"/>
      <c r="E123" s="417"/>
    </row>
    <row r="124" spans="1:5" x14ac:dyDescent="0.3">
      <c r="A124" s="421" t="s">
        <v>195</v>
      </c>
      <c r="B124" s="417"/>
      <c r="C124" s="417"/>
      <c r="D124" s="417"/>
      <c r="E124" s="417"/>
    </row>
    <row r="125" spans="1:5" x14ac:dyDescent="0.3">
      <c r="A125" s="421" t="s">
        <v>196</v>
      </c>
      <c r="B125" s="417"/>
      <c r="C125" s="417"/>
      <c r="D125" s="417"/>
      <c r="E125" s="417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">
    <tabColor theme="7" tint="0.79998168889431442"/>
  </sheetPr>
  <dimension ref="A1:K483"/>
  <sheetViews>
    <sheetView zoomScale="120" zoomScaleNormal="120" workbookViewId="0">
      <selection activeCell="E74" sqref="E74"/>
    </sheetView>
  </sheetViews>
  <sheetFormatPr defaultColWidth="9.109375" defaultRowHeight="13.8" x14ac:dyDescent="0.25"/>
  <cols>
    <col min="1" max="1" width="47.88671875" style="187" customWidth="1"/>
    <col min="2" max="2" width="16.109375" style="212" customWidth="1"/>
    <col min="3" max="3" width="16" style="211" customWidth="1"/>
    <col min="4" max="4" width="12.88671875" style="211" hidden="1" customWidth="1"/>
    <col min="5" max="5" width="9.109375" style="187" customWidth="1"/>
    <col min="6" max="16384" width="9.109375" style="187"/>
  </cols>
  <sheetData>
    <row r="1" spans="1:4" s="183" customFormat="1" ht="16.2" thickBot="1" x14ac:dyDescent="0.35">
      <c r="A1" s="180" t="s">
        <v>197</v>
      </c>
      <c r="B1" s="181"/>
      <c r="C1" s="182"/>
      <c r="D1" s="182"/>
    </row>
    <row r="2" spans="1:4" ht="14.4" thickBot="1" x14ac:dyDescent="0.3">
      <c r="A2" s="184"/>
      <c r="B2" s="185"/>
      <c r="C2" s="186"/>
      <c r="D2" s="186"/>
    </row>
    <row r="3" spans="1:4" x14ac:dyDescent="0.25">
      <c r="A3" s="188"/>
      <c r="B3" s="382" t="str">
        <f>'I) Investments'!A3</f>
        <v>Year 1</v>
      </c>
      <c r="C3" s="382" t="str">
        <f>'I) Investments'!A17</f>
        <v>Year 2</v>
      </c>
      <c r="D3" s="189"/>
    </row>
    <row r="4" spans="1:4" x14ac:dyDescent="0.25">
      <c r="A4" s="380" t="s">
        <v>198</v>
      </c>
      <c r="B4" s="381">
        <f>B6+B53+B61+B63+B70</f>
        <v>2792.2</v>
      </c>
      <c r="C4" s="381">
        <f>C6+C53+C61+C63+C70</f>
        <v>2792.2</v>
      </c>
      <c r="D4" s="189"/>
    </row>
    <row r="5" spans="1:4" x14ac:dyDescent="0.25">
      <c r="B5" s="190">
        <f>B7+B10+B16+B27+B34+B39+B53+B61+B63+B70</f>
        <v>0</v>
      </c>
      <c r="C5" s="190">
        <f>C7+C10+C16+C27+C34+C39+C53+C61+C63+C70</f>
        <v>0</v>
      </c>
      <c r="D5" s="191"/>
    </row>
    <row r="6" spans="1:4" x14ac:dyDescent="0.25">
      <c r="A6" s="380" t="s">
        <v>199</v>
      </c>
      <c r="B6" s="383">
        <f>B7+B10+B16+B27+B34+B39+B49+B51</f>
        <v>2792.2</v>
      </c>
      <c r="C6" s="383">
        <f>C7+C10+C16+C27+C34+C39+C49+C51</f>
        <v>2792.2</v>
      </c>
      <c r="D6" s="191"/>
    </row>
    <row r="7" spans="1:4" s="183" customFormat="1" x14ac:dyDescent="0.25">
      <c r="A7" s="385" t="s">
        <v>200</v>
      </c>
      <c r="B7" s="386">
        <f>SUM(B8:B9)</f>
        <v>0</v>
      </c>
      <c r="C7" s="387">
        <f>SUM(C8:C9)</f>
        <v>0</v>
      </c>
      <c r="D7" s="192"/>
    </row>
    <row r="8" spans="1:4" x14ac:dyDescent="0.25">
      <c r="A8" s="193" t="s">
        <v>201</v>
      </c>
      <c r="B8" s="282"/>
      <c r="C8" s="283"/>
      <c r="D8" s="194"/>
    </row>
    <row r="9" spans="1:4" x14ac:dyDescent="0.25">
      <c r="A9" s="193" t="s">
        <v>202</v>
      </c>
      <c r="B9" s="282"/>
      <c r="C9" s="283"/>
      <c r="D9" s="194"/>
    </row>
    <row r="10" spans="1:4" s="183" customFormat="1" x14ac:dyDescent="0.25">
      <c r="A10" s="385" t="s">
        <v>192</v>
      </c>
      <c r="B10" s="388">
        <f>SUM(B11:B15)</f>
        <v>0</v>
      </c>
      <c r="C10" s="389">
        <f>SUM(C11:C15)</f>
        <v>0</v>
      </c>
      <c r="D10" s="195"/>
    </row>
    <row r="11" spans="1:4" x14ac:dyDescent="0.25">
      <c r="A11" s="193" t="s">
        <v>203</v>
      </c>
      <c r="B11" s="282"/>
      <c r="C11" s="283"/>
      <c r="D11" s="194"/>
    </row>
    <row r="12" spans="1:4" x14ac:dyDescent="0.25">
      <c r="A12" s="193" t="s">
        <v>204</v>
      </c>
      <c r="B12" s="282"/>
      <c r="C12" s="283"/>
      <c r="D12" s="194"/>
    </row>
    <row r="13" spans="1:4" x14ac:dyDescent="0.25">
      <c r="A13" s="193" t="s">
        <v>205</v>
      </c>
      <c r="B13" s="282"/>
      <c r="C13" s="283"/>
      <c r="D13" s="194"/>
    </row>
    <row r="14" spans="1:4" x14ac:dyDescent="0.25">
      <c r="A14" s="193" t="s">
        <v>38</v>
      </c>
      <c r="B14" s="282"/>
      <c r="C14" s="283"/>
      <c r="D14" s="194"/>
    </row>
    <row r="15" spans="1:4" x14ac:dyDescent="0.25">
      <c r="A15" s="193" t="s">
        <v>206</v>
      </c>
      <c r="B15" s="282"/>
      <c r="C15" s="283"/>
      <c r="D15" s="194"/>
    </row>
    <row r="16" spans="1:4" s="183" customFormat="1" x14ac:dyDescent="0.25">
      <c r="A16" s="385" t="s">
        <v>207</v>
      </c>
      <c r="B16" s="388">
        <f>SUM(B17:B26)</f>
        <v>0</v>
      </c>
      <c r="C16" s="389">
        <f>SUM(C17:C26)</f>
        <v>0</v>
      </c>
      <c r="D16" s="195"/>
    </row>
    <row r="17" spans="1:4" x14ac:dyDescent="0.25">
      <c r="A17" s="193" t="s">
        <v>208</v>
      </c>
      <c r="B17" s="282"/>
      <c r="C17" s="283"/>
      <c r="D17" s="194"/>
    </row>
    <row r="18" spans="1:4" x14ac:dyDescent="0.25">
      <c r="A18" s="193" t="s">
        <v>209</v>
      </c>
      <c r="B18" s="282"/>
      <c r="C18" s="283"/>
      <c r="D18" s="194"/>
    </row>
    <row r="19" spans="1:4" x14ac:dyDescent="0.25">
      <c r="A19" s="193" t="s">
        <v>194</v>
      </c>
      <c r="B19" s="282"/>
      <c r="C19" s="283"/>
      <c r="D19" s="194"/>
    </row>
    <row r="20" spans="1:4" x14ac:dyDescent="0.25">
      <c r="A20" s="193" t="s">
        <v>210</v>
      </c>
      <c r="B20" s="282"/>
      <c r="C20" s="283"/>
      <c r="D20" s="194"/>
    </row>
    <row r="21" spans="1:4" x14ac:dyDescent="0.25">
      <c r="A21" s="193" t="s">
        <v>211</v>
      </c>
      <c r="B21" s="282"/>
      <c r="C21" s="283"/>
      <c r="D21" s="194"/>
    </row>
    <row r="22" spans="1:4" x14ac:dyDescent="0.25">
      <c r="A22" s="193" t="s">
        <v>212</v>
      </c>
      <c r="B22" s="282"/>
      <c r="C22" s="283"/>
      <c r="D22" s="194"/>
    </row>
    <row r="23" spans="1:4" x14ac:dyDescent="0.25">
      <c r="A23" s="193" t="s">
        <v>213</v>
      </c>
      <c r="B23" s="282"/>
      <c r="C23" s="283"/>
      <c r="D23" s="194"/>
    </row>
    <row r="24" spans="1:4" x14ac:dyDescent="0.25">
      <c r="A24" s="193" t="s">
        <v>214</v>
      </c>
      <c r="B24" s="282"/>
      <c r="C24" s="283"/>
      <c r="D24" s="194"/>
    </row>
    <row r="25" spans="1:4" x14ac:dyDescent="0.25">
      <c r="A25" s="193" t="s">
        <v>215</v>
      </c>
      <c r="B25" s="282"/>
      <c r="C25" s="283"/>
      <c r="D25" s="194"/>
    </row>
    <row r="26" spans="1:4" x14ac:dyDescent="0.25">
      <c r="A26" s="193" t="s">
        <v>206</v>
      </c>
      <c r="B26" s="282"/>
      <c r="C26" s="283"/>
      <c r="D26" s="194"/>
    </row>
    <row r="27" spans="1:4" s="183" customFormat="1" x14ac:dyDescent="0.25">
      <c r="A27" s="385" t="s">
        <v>216</v>
      </c>
      <c r="B27" s="388">
        <f>SUM(B28:B33)</f>
        <v>0</v>
      </c>
      <c r="C27" s="389">
        <f>SUM(C28:C33)</f>
        <v>0</v>
      </c>
      <c r="D27" s="195"/>
    </row>
    <row r="28" spans="1:4" x14ac:dyDescent="0.25">
      <c r="A28" s="193" t="s">
        <v>217</v>
      </c>
      <c r="B28" s="282"/>
      <c r="C28" s="283"/>
      <c r="D28" s="194"/>
    </row>
    <row r="29" spans="1:4" x14ac:dyDescent="0.25">
      <c r="A29" s="193" t="s">
        <v>218</v>
      </c>
      <c r="B29" s="282"/>
      <c r="C29" s="283"/>
      <c r="D29" s="194"/>
    </row>
    <row r="30" spans="1:4" x14ac:dyDescent="0.25">
      <c r="A30" s="193" t="s">
        <v>219</v>
      </c>
      <c r="B30" s="282"/>
      <c r="C30" s="283"/>
      <c r="D30" s="194"/>
    </row>
    <row r="31" spans="1:4" x14ac:dyDescent="0.25">
      <c r="A31" s="193" t="s">
        <v>220</v>
      </c>
      <c r="B31" s="282"/>
      <c r="C31" s="283"/>
      <c r="D31" s="194"/>
    </row>
    <row r="32" spans="1:4" x14ac:dyDescent="0.25">
      <c r="A32" s="193" t="s">
        <v>221</v>
      </c>
      <c r="B32" s="282"/>
      <c r="C32" s="283"/>
      <c r="D32" s="194"/>
    </row>
    <row r="33" spans="1:4" x14ac:dyDescent="0.25">
      <c r="A33" s="193" t="s">
        <v>222</v>
      </c>
      <c r="B33" s="282"/>
      <c r="C33" s="283"/>
      <c r="D33" s="194"/>
    </row>
    <row r="34" spans="1:4" s="183" customFormat="1" x14ac:dyDescent="0.25">
      <c r="A34" s="385" t="s">
        <v>223</v>
      </c>
      <c r="B34" s="388">
        <f>SUM(B35:B38)</f>
        <v>0</v>
      </c>
      <c r="C34" s="389">
        <f>SUM(C35:C38)</f>
        <v>0</v>
      </c>
      <c r="D34" s="195"/>
    </row>
    <row r="35" spans="1:4" x14ac:dyDescent="0.25">
      <c r="A35" s="193" t="s">
        <v>224</v>
      </c>
      <c r="B35" s="284"/>
      <c r="C35" s="196"/>
      <c r="D35" s="194"/>
    </row>
    <row r="36" spans="1:4" x14ac:dyDescent="0.25">
      <c r="A36" s="193" t="s">
        <v>225</v>
      </c>
      <c r="B36" s="282"/>
      <c r="C36" s="283"/>
      <c r="D36" s="194"/>
    </row>
    <row r="37" spans="1:4" x14ac:dyDescent="0.25">
      <c r="A37" s="193" t="s">
        <v>226</v>
      </c>
      <c r="B37" s="282"/>
      <c r="C37" s="283"/>
      <c r="D37" s="194"/>
    </row>
    <row r="38" spans="1:4" x14ac:dyDescent="0.25">
      <c r="A38" s="193" t="s">
        <v>227</v>
      </c>
      <c r="B38" s="282"/>
      <c r="C38" s="283"/>
      <c r="D38" s="194"/>
    </row>
    <row r="39" spans="1:4" s="183" customFormat="1" x14ac:dyDescent="0.25">
      <c r="A39" s="385" t="s">
        <v>228</v>
      </c>
      <c r="B39" s="388">
        <f>SUM(B40:B48)</f>
        <v>0</v>
      </c>
      <c r="C39" s="389">
        <f>SUM(C40:C48)</f>
        <v>0</v>
      </c>
      <c r="D39" s="195"/>
    </row>
    <row r="40" spans="1:4" x14ac:dyDescent="0.25">
      <c r="A40" s="193" t="s">
        <v>229</v>
      </c>
      <c r="B40" s="282"/>
      <c r="C40" s="283"/>
      <c r="D40" s="194"/>
    </row>
    <row r="41" spans="1:4" x14ac:dyDescent="0.25">
      <c r="A41" s="193" t="s">
        <v>230</v>
      </c>
      <c r="B41" s="282"/>
      <c r="C41" s="283"/>
      <c r="D41" s="194"/>
    </row>
    <row r="42" spans="1:4" x14ac:dyDescent="0.25">
      <c r="A42" s="193" t="s">
        <v>231</v>
      </c>
      <c r="B42" s="282"/>
      <c r="C42" s="283"/>
      <c r="D42" s="194"/>
    </row>
    <row r="43" spans="1:4" x14ac:dyDescent="0.25">
      <c r="A43" s="193" t="s">
        <v>232</v>
      </c>
      <c r="B43" s="282"/>
      <c r="C43" s="283"/>
      <c r="D43" s="194"/>
    </row>
    <row r="44" spans="1:4" x14ac:dyDescent="0.25">
      <c r="A44" s="193" t="s">
        <v>233</v>
      </c>
      <c r="B44" s="282"/>
      <c r="C44" s="283"/>
      <c r="D44" s="194"/>
    </row>
    <row r="45" spans="1:4" x14ac:dyDescent="0.25">
      <c r="A45" s="193" t="s">
        <v>234</v>
      </c>
      <c r="B45" s="282"/>
      <c r="C45" s="283"/>
      <c r="D45" s="194"/>
    </row>
    <row r="46" spans="1:4" x14ac:dyDescent="0.25">
      <c r="A46" s="193" t="s">
        <v>235</v>
      </c>
      <c r="B46" s="282"/>
      <c r="C46" s="283"/>
      <c r="D46" s="194"/>
    </row>
    <row r="47" spans="1:4" x14ac:dyDescent="0.25">
      <c r="A47" s="193" t="s">
        <v>236</v>
      </c>
      <c r="B47" s="282"/>
      <c r="C47" s="283"/>
      <c r="D47" s="194"/>
    </row>
    <row r="48" spans="1:4" x14ac:dyDescent="0.25">
      <c r="A48" s="193" t="s">
        <v>237</v>
      </c>
      <c r="B48" s="282"/>
      <c r="C48" s="283"/>
      <c r="D48" s="194"/>
    </row>
    <row r="49" spans="1:6" x14ac:dyDescent="0.25">
      <c r="A49" s="385" t="s">
        <v>238</v>
      </c>
      <c r="B49" s="390">
        <f>IF((('VI) Income Statement'!B9-'IV) Fixed Costs'!B5)*20.5%)&gt;698.05*4,('VI) Income Statement'!B9-'IV) Fixed Costs'!B5)*20.5%,698.05*4)</f>
        <v>2792.2</v>
      </c>
      <c r="C49" s="390">
        <f>IF(('VI) Income Statement'!C9-'IV) Fixed Costs'!C5)*20.5%&gt;698.05*4,('VI) Income Statement'!C9-'IV) Fixed Costs'!C5)*20.5%,698.05*4)</f>
        <v>2792.2</v>
      </c>
      <c r="D49" s="336" t="s">
        <v>239</v>
      </c>
      <c r="F49" s="197"/>
    </row>
    <row r="50" spans="1:6" x14ac:dyDescent="0.25">
      <c r="A50" s="193" t="s">
        <v>240</v>
      </c>
      <c r="B50" s="205"/>
      <c r="C50" s="205"/>
      <c r="D50" s="336"/>
      <c r="F50" s="197"/>
    </row>
    <row r="51" spans="1:6" x14ac:dyDescent="0.25">
      <c r="A51" s="193" t="s">
        <v>241</v>
      </c>
      <c r="B51" s="205"/>
      <c r="C51" s="205"/>
      <c r="D51" s="336"/>
    </row>
    <row r="52" spans="1:6" customFormat="1" ht="14.4" x14ac:dyDescent="0.3">
      <c r="A52" s="193"/>
      <c r="B52" s="199"/>
      <c r="C52" s="200"/>
      <c r="D52" s="336"/>
      <c r="E52" s="187"/>
    </row>
    <row r="53" spans="1:6" s="183" customFormat="1" x14ac:dyDescent="0.25">
      <c r="A53" s="380" t="s">
        <v>242</v>
      </c>
      <c r="B53" s="383">
        <f>SUM(B54:B59)</f>
        <v>0</v>
      </c>
      <c r="C53" s="383">
        <f>SUM(C54:C59)</f>
        <v>0</v>
      </c>
      <c r="D53" s="336"/>
    </row>
    <row r="54" spans="1:6" x14ac:dyDescent="0.25">
      <c r="A54" s="193" t="s">
        <v>243</v>
      </c>
      <c r="B54" s="282"/>
      <c r="C54" s="283"/>
      <c r="D54" s="336"/>
    </row>
    <row r="55" spans="1:6" x14ac:dyDescent="0.25">
      <c r="A55" s="193" t="s">
        <v>244</v>
      </c>
      <c r="B55" s="282"/>
      <c r="C55" s="283"/>
      <c r="D55" s="336"/>
    </row>
    <row r="56" spans="1:6" x14ac:dyDescent="0.25">
      <c r="A56" s="193" t="s">
        <v>245</v>
      </c>
      <c r="B56" s="282"/>
      <c r="C56" s="283"/>
      <c r="D56" s="336"/>
    </row>
    <row r="57" spans="1:6" x14ac:dyDescent="0.25">
      <c r="A57" s="193" t="s">
        <v>246</v>
      </c>
      <c r="B57" s="282"/>
      <c r="C57" s="283"/>
      <c r="D57" s="194"/>
    </row>
    <row r="58" spans="1:6" x14ac:dyDescent="0.25">
      <c r="A58" s="193" t="s">
        <v>247</v>
      </c>
      <c r="B58" s="282"/>
      <c r="C58" s="283"/>
      <c r="D58" s="194"/>
    </row>
    <row r="59" spans="1:6" x14ac:dyDescent="0.25">
      <c r="A59" s="193" t="s">
        <v>248</v>
      </c>
      <c r="B59" s="282"/>
      <c r="C59" s="283"/>
      <c r="D59" s="194"/>
    </row>
    <row r="60" spans="1:6" x14ac:dyDescent="0.25">
      <c r="A60" s="193"/>
      <c r="B60" s="199"/>
      <c r="C60" s="200"/>
      <c r="D60" s="194"/>
    </row>
    <row r="61" spans="1:6" x14ac:dyDescent="0.25">
      <c r="A61" s="380" t="s">
        <v>249</v>
      </c>
      <c r="B61" s="381">
        <f>'I) Investments'!F14</f>
        <v>0</v>
      </c>
      <c r="C61" s="381">
        <f>'I) Investments'!H28</f>
        <v>0</v>
      </c>
      <c r="D61" s="194"/>
    </row>
    <row r="62" spans="1:6" x14ac:dyDescent="0.25">
      <c r="A62" s="202"/>
      <c r="B62" s="203"/>
      <c r="C62" s="204"/>
      <c r="D62" s="201"/>
    </row>
    <row r="63" spans="1:6" s="183" customFormat="1" x14ac:dyDescent="0.25">
      <c r="A63" s="380" t="s">
        <v>250</v>
      </c>
      <c r="B63" s="381">
        <f>SUM(B64:B68)</f>
        <v>0</v>
      </c>
      <c r="C63" s="381">
        <f>SUM(C64:C68)</f>
        <v>0</v>
      </c>
      <c r="D63" s="198"/>
    </row>
    <row r="64" spans="1:6" x14ac:dyDescent="0.25">
      <c r="A64" s="193" t="s">
        <v>251</v>
      </c>
      <c r="B64" s="282"/>
      <c r="C64" s="283"/>
      <c r="D64" s="194"/>
    </row>
    <row r="65" spans="1:4" x14ac:dyDescent="0.25">
      <c r="A65" s="193" t="s">
        <v>252</v>
      </c>
      <c r="B65" s="282"/>
      <c r="C65" s="283"/>
      <c r="D65" s="194"/>
    </row>
    <row r="66" spans="1:4" x14ac:dyDescent="0.25">
      <c r="A66" s="193" t="s">
        <v>253</v>
      </c>
      <c r="B66" s="282"/>
      <c r="C66" s="283"/>
      <c r="D66" s="194"/>
    </row>
    <row r="67" spans="1:4" x14ac:dyDescent="0.25">
      <c r="A67" s="193" t="s">
        <v>254</v>
      </c>
      <c r="B67" s="282"/>
      <c r="C67" s="283"/>
      <c r="D67" s="194"/>
    </row>
    <row r="68" spans="1:4" x14ac:dyDescent="0.25">
      <c r="A68" s="193" t="s">
        <v>248</v>
      </c>
      <c r="B68" s="285"/>
      <c r="C68" s="286"/>
      <c r="D68" s="194"/>
    </row>
    <row r="69" spans="1:4" x14ac:dyDescent="0.25">
      <c r="A69" s="206"/>
      <c r="B69" s="207"/>
      <c r="C69" s="208"/>
      <c r="D69" s="194"/>
    </row>
    <row r="70" spans="1:4" x14ac:dyDescent="0.25">
      <c r="A70" s="380" t="s">
        <v>255</v>
      </c>
      <c r="B70" s="384">
        <f>SUM(B71:B73)</f>
        <v>0</v>
      </c>
      <c r="C70" s="381">
        <f>SUM(C71:C73)</f>
        <v>0</v>
      </c>
      <c r="D70" s="194"/>
    </row>
    <row r="71" spans="1:4" x14ac:dyDescent="0.25">
      <c r="A71" s="193" t="s">
        <v>256</v>
      </c>
      <c r="B71" s="284">
        <f>'II) Financing'!B21*'II) Financing'!B23+'II) Financing'!B29*'II) Financing'!B31+'II) Financing'!B36*'II) Financing'!B38</f>
        <v>0</v>
      </c>
      <c r="C71" s="287">
        <f>B71</f>
        <v>0</v>
      </c>
      <c r="D71" s="195"/>
    </row>
    <row r="72" spans="1:4" x14ac:dyDescent="0.25">
      <c r="A72" s="193" t="s">
        <v>257</v>
      </c>
      <c r="B72" s="282"/>
      <c r="C72" s="283"/>
      <c r="D72" s="194"/>
    </row>
    <row r="73" spans="1:4" ht="14.4" thickBot="1" x14ac:dyDescent="0.3">
      <c r="A73" s="209" t="s">
        <v>248</v>
      </c>
      <c r="B73" s="285"/>
      <c r="C73" s="286"/>
      <c r="D73" s="194"/>
    </row>
    <row r="74" spans="1:4" x14ac:dyDescent="0.25">
      <c r="A74" s="438" t="s">
        <v>258</v>
      </c>
      <c r="B74" s="439"/>
      <c r="C74" s="440"/>
      <c r="D74" s="194"/>
    </row>
    <row r="75" spans="1:4" x14ac:dyDescent="0.25">
      <c r="A75" s="441"/>
      <c r="B75" s="442"/>
      <c r="C75" s="443"/>
      <c r="D75" s="187"/>
    </row>
    <row r="76" spans="1:4" x14ac:dyDescent="0.25">
      <c r="A76" s="441"/>
      <c r="B76" s="442"/>
      <c r="C76" s="443"/>
      <c r="D76" s="187"/>
    </row>
    <row r="77" spans="1:4" x14ac:dyDescent="0.25">
      <c r="A77" s="441"/>
      <c r="B77" s="442"/>
      <c r="C77" s="443"/>
      <c r="D77" s="187"/>
    </row>
    <row r="78" spans="1:4" x14ac:dyDescent="0.25">
      <c r="A78" s="441"/>
      <c r="B78" s="442"/>
      <c r="C78" s="443"/>
      <c r="D78" s="187"/>
    </row>
    <row r="79" spans="1:4" x14ac:dyDescent="0.25">
      <c r="A79" s="441"/>
      <c r="B79" s="442"/>
      <c r="C79" s="443"/>
      <c r="D79" s="187"/>
    </row>
    <row r="80" spans="1:4" ht="14.4" thickBot="1" x14ac:dyDescent="0.3">
      <c r="A80" s="444"/>
      <c r="B80" s="445"/>
      <c r="C80" s="446"/>
      <c r="D80" s="187"/>
    </row>
    <row r="81" spans="2:4" x14ac:dyDescent="0.25">
      <c r="B81" s="210"/>
      <c r="D81" s="187"/>
    </row>
    <row r="82" spans="2:4" x14ac:dyDescent="0.25">
      <c r="B82" s="210"/>
    </row>
    <row r="83" spans="2:4" x14ac:dyDescent="0.25">
      <c r="B83" s="210"/>
    </row>
    <row r="84" spans="2:4" x14ac:dyDescent="0.25">
      <c r="B84" s="210"/>
      <c r="C84" s="187"/>
    </row>
    <row r="85" spans="2:4" x14ac:dyDescent="0.25">
      <c r="B85" s="210"/>
      <c r="C85" s="187"/>
      <c r="D85" s="187"/>
    </row>
    <row r="86" spans="2:4" x14ac:dyDescent="0.25">
      <c r="B86" s="210"/>
      <c r="C86" s="187"/>
      <c r="D86" s="187"/>
    </row>
    <row r="87" spans="2:4" x14ac:dyDescent="0.25">
      <c r="B87" s="210"/>
      <c r="C87" s="187"/>
      <c r="D87" s="187"/>
    </row>
    <row r="88" spans="2:4" x14ac:dyDescent="0.25">
      <c r="B88" s="210"/>
      <c r="C88" s="187"/>
      <c r="D88" s="187"/>
    </row>
    <row r="89" spans="2:4" x14ac:dyDescent="0.25">
      <c r="B89" s="210"/>
      <c r="C89" s="187"/>
      <c r="D89" s="187"/>
    </row>
    <row r="90" spans="2:4" x14ac:dyDescent="0.25">
      <c r="B90" s="210"/>
      <c r="C90" s="187"/>
      <c r="D90" s="187"/>
    </row>
    <row r="91" spans="2:4" x14ac:dyDescent="0.25">
      <c r="B91" s="210"/>
      <c r="C91" s="187"/>
      <c r="D91" s="187"/>
    </row>
    <row r="92" spans="2:4" x14ac:dyDescent="0.25">
      <c r="B92" s="210"/>
      <c r="C92" s="187"/>
      <c r="D92" s="187"/>
    </row>
    <row r="93" spans="2:4" x14ac:dyDescent="0.25">
      <c r="B93" s="210"/>
      <c r="C93" s="187"/>
      <c r="D93" s="187"/>
    </row>
    <row r="94" spans="2:4" x14ac:dyDescent="0.25">
      <c r="B94" s="210"/>
      <c r="C94" s="187"/>
      <c r="D94" s="187"/>
    </row>
    <row r="95" spans="2:4" x14ac:dyDescent="0.25">
      <c r="B95" s="210"/>
      <c r="C95" s="187"/>
      <c r="D95" s="187"/>
    </row>
    <row r="96" spans="2:4" x14ac:dyDescent="0.25">
      <c r="B96" s="210"/>
      <c r="C96" s="187"/>
      <c r="D96" s="187"/>
    </row>
    <row r="97" spans="2:4" x14ac:dyDescent="0.25">
      <c r="B97" s="210"/>
      <c r="C97" s="187"/>
      <c r="D97" s="187"/>
    </row>
    <row r="98" spans="2:4" x14ac:dyDescent="0.25">
      <c r="B98" s="210"/>
      <c r="C98" s="187"/>
      <c r="D98" s="187"/>
    </row>
    <row r="99" spans="2:4" x14ac:dyDescent="0.25">
      <c r="B99" s="210"/>
      <c r="C99" s="187"/>
      <c r="D99" s="187"/>
    </row>
    <row r="100" spans="2:4" x14ac:dyDescent="0.25">
      <c r="B100" s="210"/>
      <c r="C100" s="187"/>
      <c r="D100" s="187"/>
    </row>
    <row r="101" spans="2:4" x14ac:dyDescent="0.25">
      <c r="B101" s="210"/>
      <c r="C101" s="187"/>
      <c r="D101" s="187"/>
    </row>
    <row r="102" spans="2:4" x14ac:dyDescent="0.25">
      <c r="B102" s="210"/>
      <c r="C102" s="187"/>
      <c r="D102" s="187"/>
    </row>
    <row r="103" spans="2:4" x14ac:dyDescent="0.25">
      <c r="B103" s="210"/>
      <c r="C103" s="187"/>
      <c r="D103" s="187"/>
    </row>
    <row r="104" spans="2:4" x14ac:dyDescent="0.25">
      <c r="B104" s="210"/>
      <c r="C104" s="187"/>
      <c r="D104" s="187"/>
    </row>
    <row r="105" spans="2:4" x14ac:dyDescent="0.25">
      <c r="B105" s="210"/>
      <c r="C105" s="187"/>
      <c r="D105" s="187"/>
    </row>
    <row r="106" spans="2:4" x14ac:dyDescent="0.25">
      <c r="B106" s="210"/>
      <c r="C106" s="187"/>
      <c r="D106" s="187"/>
    </row>
    <row r="107" spans="2:4" x14ac:dyDescent="0.25">
      <c r="B107" s="210"/>
      <c r="C107" s="187"/>
      <c r="D107" s="187"/>
    </row>
    <row r="108" spans="2:4" x14ac:dyDescent="0.25">
      <c r="B108" s="210"/>
      <c r="C108" s="187"/>
      <c r="D108" s="187"/>
    </row>
    <row r="109" spans="2:4" x14ac:dyDescent="0.25">
      <c r="B109" s="210"/>
      <c r="C109" s="187"/>
      <c r="D109" s="187"/>
    </row>
    <row r="110" spans="2:4" x14ac:dyDescent="0.25">
      <c r="B110" s="210"/>
      <c r="C110" s="187"/>
      <c r="D110" s="187"/>
    </row>
    <row r="111" spans="2:4" x14ac:dyDescent="0.25">
      <c r="B111" s="210"/>
      <c r="C111" s="187"/>
      <c r="D111" s="187"/>
    </row>
    <row r="112" spans="2:4" x14ac:dyDescent="0.25">
      <c r="B112" s="210"/>
      <c r="C112" s="187"/>
      <c r="D112" s="187"/>
    </row>
    <row r="113" spans="2:4" x14ac:dyDescent="0.25">
      <c r="B113" s="210"/>
      <c r="C113" s="187"/>
      <c r="D113" s="187"/>
    </row>
    <row r="114" spans="2:4" x14ac:dyDescent="0.25">
      <c r="B114" s="210"/>
      <c r="C114" s="187"/>
      <c r="D114" s="187"/>
    </row>
    <row r="115" spans="2:4" x14ac:dyDescent="0.25">
      <c r="B115" s="210"/>
      <c r="C115" s="187"/>
      <c r="D115" s="187"/>
    </row>
    <row r="116" spans="2:4" x14ac:dyDescent="0.25">
      <c r="B116" s="210"/>
      <c r="C116" s="187"/>
      <c r="D116" s="187"/>
    </row>
    <row r="117" spans="2:4" x14ac:dyDescent="0.25">
      <c r="B117" s="210"/>
      <c r="C117" s="187"/>
      <c r="D117" s="187"/>
    </row>
    <row r="118" spans="2:4" x14ac:dyDescent="0.25">
      <c r="B118" s="210"/>
      <c r="C118" s="187"/>
      <c r="D118" s="187"/>
    </row>
    <row r="119" spans="2:4" x14ac:dyDescent="0.25">
      <c r="B119" s="210"/>
      <c r="C119" s="187"/>
      <c r="D119" s="187"/>
    </row>
    <row r="120" spans="2:4" x14ac:dyDescent="0.25">
      <c r="B120" s="210"/>
      <c r="C120" s="187"/>
      <c r="D120" s="187"/>
    </row>
    <row r="121" spans="2:4" x14ac:dyDescent="0.25">
      <c r="B121" s="210"/>
      <c r="C121" s="187"/>
      <c r="D121" s="187"/>
    </row>
    <row r="122" spans="2:4" x14ac:dyDescent="0.25">
      <c r="B122" s="210"/>
      <c r="C122" s="187"/>
      <c r="D122" s="187"/>
    </row>
    <row r="123" spans="2:4" x14ac:dyDescent="0.25">
      <c r="B123" s="210"/>
      <c r="C123" s="187"/>
      <c r="D123" s="187"/>
    </row>
    <row r="124" spans="2:4" x14ac:dyDescent="0.25">
      <c r="B124" s="210"/>
      <c r="C124" s="187"/>
      <c r="D124" s="187"/>
    </row>
    <row r="125" spans="2:4" x14ac:dyDescent="0.25">
      <c r="B125" s="210"/>
      <c r="C125" s="187"/>
      <c r="D125" s="187"/>
    </row>
    <row r="126" spans="2:4" x14ac:dyDescent="0.25">
      <c r="B126" s="210"/>
      <c r="C126" s="187"/>
      <c r="D126" s="187"/>
    </row>
    <row r="127" spans="2:4" x14ac:dyDescent="0.25">
      <c r="B127" s="210"/>
      <c r="C127" s="187"/>
      <c r="D127" s="187"/>
    </row>
    <row r="128" spans="2:4" x14ac:dyDescent="0.25">
      <c r="B128" s="210"/>
      <c r="C128" s="187"/>
      <c r="D128" s="187"/>
    </row>
    <row r="129" spans="2:4" x14ac:dyDescent="0.25">
      <c r="B129" s="210"/>
      <c r="C129" s="187"/>
      <c r="D129" s="187"/>
    </row>
    <row r="130" spans="2:4" x14ac:dyDescent="0.25">
      <c r="B130" s="210"/>
      <c r="C130" s="187"/>
      <c r="D130" s="187"/>
    </row>
    <row r="131" spans="2:4" x14ac:dyDescent="0.25">
      <c r="B131" s="210"/>
      <c r="C131" s="187"/>
      <c r="D131" s="187"/>
    </row>
    <row r="132" spans="2:4" x14ac:dyDescent="0.25">
      <c r="B132" s="210"/>
      <c r="C132" s="187"/>
      <c r="D132" s="187"/>
    </row>
    <row r="133" spans="2:4" x14ac:dyDescent="0.25">
      <c r="B133" s="210"/>
      <c r="C133" s="187"/>
      <c r="D133" s="187"/>
    </row>
    <row r="134" spans="2:4" x14ac:dyDescent="0.25">
      <c r="B134" s="210"/>
      <c r="C134" s="187"/>
      <c r="D134" s="187"/>
    </row>
    <row r="135" spans="2:4" x14ac:dyDescent="0.25">
      <c r="B135" s="210"/>
      <c r="C135" s="187"/>
      <c r="D135" s="187"/>
    </row>
    <row r="136" spans="2:4" x14ac:dyDescent="0.25">
      <c r="B136" s="210"/>
      <c r="C136" s="187"/>
      <c r="D136" s="187"/>
    </row>
    <row r="137" spans="2:4" x14ac:dyDescent="0.25">
      <c r="B137" s="210"/>
      <c r="C137" s="187"/>
      <c r="D137" s="187"/>
    </row>
    <row r="138" spans="2:4" x14ac:dyDescent="0.25">
      <c r="B138" s="210"/>
      <c r="C138" s="187"/>
      <c r="D138" s="187"/>
    </row>
    <row r="139" spans="2:4" x14ac:dyDescent="0.25">
      <c r="B139" s="210"/>
      <c r="C139" s="187"/>
      <c r="D139" s="187"/>
    </row>
    <row r="140" spans="2:4" x14ac:dyDescent="0.25">
      <c r="B140" s="210"/>
      <c r="C140" s="187"/>
      <c r="D140" s="187"/>
    </row>
    <row r="141" spans="2:4" x14ac:dyDescent="0.25">
      <c r="B141" s="210"/>
      <c r="C141" s="187"/>
      <c r="D141" s="187"/>
    </row>
    <row r="142" spans="2:4" x14ac:dyDescent="0.25">
      <c r="B142" s="210"/>
      <c r="C142" s="187"/>
      <c r="D142" s="187"/>
    </row>
    <row r="143" spans="2:4" x14ac:dyDescent="0.25">
      <c r="B143" s="210"/>
      <c r="C143" s="187"/>
      <c r="D143" s="187"/>
    </row>
    <row r="144" spans="2:4" x14ac:dyDescent="0.25">
      <c r="B144" s="210"/>
      <c r="C144" s="187"/>
      <c r="D144" s="187"/>
    </row>
    <row r="145" spans="2:4" x14ac:dyDescent="0.25">
      <c r="B145" s="210"/>
      <c r="C145" s="187"/>
      <c r="D145" s="187"/>
    </row>
    <row r="146" spans="2:4" x14ac:dyDescent="0.25">
      <c r="B146" s="210"/>
      <c r="C146" s="187"/>
      <c r="D146" s="187"/>
    </row>
    <row r="147" spans="2:4" x14ac:dyDescent="0.25">
      <c r="B147" s="210"/>
      <c r="C147" s="187"/>
      <c r="D147" s="187"/>
    </row>
    <row r="148" spans="2:4" x14ac:dyDescent="0.25">
      <c r="B148" s="210"/>
      <c r="C148" s="187"/>
      <c r="D148" s="187"/>
    </row>
    <row r="149" spans="2:4" x14ac:dyDescent="0.25">
      <c r="B149" s="210"/>
      <c r="C149" s="187"/>
      <c r="D149" s="187"/>
    </row>
    <row r="150" spans="2:4" x14ac:dyDescent="0.25">
      <c r="B150" s="210"/>
      <c r="C150" s="187"/>
      <c r="D150" s="187"/>
    </row>
    <row r="151" spans="2:4" x14ac:dyDescent="0.25">
      <c r="B151" s="210"/>
      <c r="C151" s="187"/>
      <c r="D151" s="187"/>
    </row>
    <row r="152" spans="2:4" x14ac:dyDescent="0.25">
      <c r="B152" s="210"/>
      <c r="C152" s="187"/>
      <c r="D152" s="187"/>
    </row>
    <row r="153" spans="2:4" x14ac:dyDescent="0.25">
      <c r="B153" s="210"/>
      <c r="C153" s="187"/>
      <c r="D153" s="187"/>
    </row>
    <row r="154" spans="2:4" x14ac:dyDescent="0.25">
      <c r="B154" s="210"/>
      <c r="C154" s="187"/>
      <c r="D154" s="187"/>
    </row>
    <row r="155" spans="2:4" x14ac:dyDescent="0.25">
      <c r="B155" s="210"/>
      <c r="C155" s="187"/>
      <c r="D155" s="187"/>
    </row>
    <row r="156" spans="2:4" x14ac:dyDescent="0.25">
      <c r="B156" s="210"/>
      <c r="C156" s="187"/>
      <c r="D156" s="187"/>
    </row>
    <row r="157" spans="2:4" x14ac:dyDescent="0.25">
      <c r="B157" s="210"/>
      <c r="C157" s="187"/>
      <c r="D157" s="187"/>
    </row>
    <row r="158" spans="2:4" x14ac:dyDescent="0.25">
      <c r="B158" s="210"/>
      <c r="C158" s="187"/>
      <c r="D158" s="187"/>
    </row>
    <row r="159" spans="2:4" x14ac:dyDescent="0.25">
      <c r="B159" s="210"/>
      <c r="C159" s="187"/>
      <c r="D159" s="187"/>
    </row>
    <row r="160" spans="2:4" x14ac:dyDescent="0.25">
      <c r="B160" s="210"/>
      <c r="C160" s="187"/>
      <c r="D160" s="187"/>
    </row>
    <row r="161" spans="2:11" x14ac:dyDescent="0.25">
      <c r="B161" s="210"/>
      <c r="C161" s="187"/>
      <c r="D161" s="187"/>
    </row>
    <row r="162" spans="2:11" x14ac:dyDescent="0.25">
      <c r="B162" s="210"/>
      <c r="C162" s="187"/>
      <c r="D162" s="187"/>
    </row>
    <row r="163" spans="2:11" x14ac:dyDescent="0.25">
      <c r="B163" s="210"/>
      <c r="C163" s="187"/>
      <c r="D163" s="187"/>
    </row>
    <row r="164" spans="2:11" x14ac:dyDescent="0.25">
      <c r="B164" s="210"/>
      <c r="D164" s="187"/>
    </row>
    <row r="165" spans="2:11" x14ac:dyDescent="0.25">
      <c r="B165" s="210"/>
    </row>
    <row r="166" spans="2:11" x14ac:dyDescent="0.25">
      <c r="B166" s="210"/>
    </row>
    <row r="167" spans="2:11" x14ac:dyDescent="0.25">
      <c r="B167" s="210"/>
      <c r="K167" s="187" t="s">
        <v>53</v>
      </c>
    </row>
    <row r="168" spans="2:11" x14ac:dyDescent="0.25">
      <c r="B168" s="210"/>
    </row>
    <row r="169" spans="2:11" x14ac:dyDescent="0.25">
      <c r="B169" s="210"/>
    </row>
    <row r="170" spans="2:11" x14ac:dyDescent="0.25">
      <c r="B170" s="210"/>
    </row>
    <row r="171" spans="2:11" x14ac:dyDescent="0.25">
      <c r="B171" s="210"/>
    </row>
    <row r="172" spans="2:11" x14ac:dyDescent="0.25">
      <c r="B172" s="210"/>
    </row>
    <row r="173" spans="2:11" x14ac:dyDescent="0.25">
      <c r="B173" s="210"/>
    </row>
    <row r="174" spans="2:11" x14ac:dyDescent="0.25">
      <c r="B174" s="210"/>
    </row>
    <row r="175" spans="2:11" x14ac:dyDescent="0.25">
      <c r="B175" s="210"/>
    </row>
    <row r="176" spans="2:11" x14ac:dyDescent="0.25">
      <c r="B176" s="210"/>
    </row>
    <row r="177" spans="2:4" x14ac:dyDescent="0.25">
      <c r="B177" s="210"/>
    </row>
    <row r="178" spans="2:4" x14ac:dyDescent="0.25">
      <c r="B178" s="210"/>
    </row>
    <row r="179" spans="2:4" x14ac:dyDescent="0.25">
      <c r="B179" s="210"/>
    </row>
    <row r="180" spans="2:4" x14ac:dyDescent="0.25">
      <c r="B180" s="210"/>
      <c r="C180" s="187"/>
    </row>
    <row r="181" spans="2:4" x14ac:dyDescent="0.25">
      <c r="B181" s="210"/>
      <c r="C181" s="187"/>
      <c r="D181" s="187"/>
    </row>
    <row r="182" spans="2:4" x14ac:dyDescent="0.25">
      <c r="B182" s="210"/>
      <c r="C182" s="187"/>
      <c r="D182" s="187"/>
    </row>
    <row r="183" spans="2:4" x14ac:dyDescent="0.25">
      <c r="B183" s="210"/>
      <c r="C183" s="187"/>
      <c r="D183" s="187"/>
    </row>
    <row r="184" spans="2:4" x14ac:dyDescent="0.25">
      <c r="B184" s="210"/>
      <c r="C184" s="187"/>
      <c r="D184" s="187"/>
    </row>
    <row r="185" spans="2:4" x14ac:dyDescent="0.25">
      <c r="B185" s="210"/>
      <c r="C185" s="187"/>
      <c r="D185" s="187"/>
    </row>
    <row r="186" spans="2:4" x14ac:dyDescent="0.25">
      <c r="B186" s="210"/>
      <c r="C186" s="187"/>
      <c r="D186" s="187"/>
    </row>
    <row r="187" spans="2:4" x14ac:dyDescent="0.25">
      <c r="B187" s="210"/>
      <c r="C187" s="187"/>
      <c r="D187" s="187"/>
    </row>
    <row r="188" spans="2:4" x14ac:dyDescent="0.25">
      <c r="B188" s="210"/>
      <c r="C188" s="187"/>
      <c r="D188" s="187"/>
    </row>
    <row r="189" spans="2:4" x14ac:dyDescent="0.25">
      <c r="B189" s="210"/>
      <c r="C189" s="187"/>
      <c r="D189" s="187"/>
    </row>
    <row r="190" spans="2:4" x14ac:dyDescent="0.25">
      <c r="B190" s="210"/>
      <c r="C190" s="187"/>
      <c r="D190" s="187"/>
    </row>
    <row r="191" spans="2:4" x14ac:dyDescent="0.25">
      <c r="B191" s="210"/>
      <c r="C191" s="187"/>
      <c r="D191" s="187"/>
    </row>
    <row r="192" spans="2:4" x14ac:dyDescent="0.25">
      <c r="B192" s="210"/>
      <c r="C192" s="187"/>
      <c r="D192" s="187"/>
    </row>
    <row r="193" spans="2:4" x14ac:dyDescent="0.25">
      <c r="B193" s="210"/>
      <c r="C193" s="187"/>
      <c r="D193" s="187"/>
    </row>
    <row r="194" spans="2:4" x14ac:dyDescent="0.25">
      <c r="B194" s="210"/>
      <c r="C194" s="187"/>
      <c r="D194" s="187"/>
    </row>
    <row r="195" spans="2:4" x14ac:dyDescent="0.25">
      <c r="B195" s="210"/>
      <c r="C195" s="187"/>
      <c r="D195" s="187"/>
    </row>
    <row r="196" spans="2:4" x14ac:dyDescent="0.25">
      <c r="B196" s="210"/>
      <c r="C196" s="187"/>
      <c r="D196" s="187"/>
    </row>
    <row r="197" spans="2:4" x14ac:dyDescent="0.25">
      <c r="B197" s="210"/>
      <c r="C197" s="187"/>
      <c r="D197" s="187"/>
    </row>
    <row r="198" spans="2:4" x14ac:dyDescent="0.25">
      <c r="B198" s="210"/>
      <c r="C198" s="187"/>
      <c r="D198" s="187"/>
    </row>
    <row r="199" spans="2:4" x14ac:dyDescent="0.25">
      <c r="B199" s="210"/>
      <c r="C199" s="187"/>
      <c r="D199" s="187"/>
    </row>
    <row r="200" spans="2:4" x14ac:dyDescent="0.25">
      <c r="B200" s="210"/>
      <c r="C200" s="187"/>
      <c r="D200" s="187"/>
    </row>
    <row r="201" spans="2:4" x14ac:dyDescent="0.25">
      <c r="B201" s="210"/>
      <c r="C201" s="187"/>
      <c r="D201" s="187"/>
    </row>
    <row r="202" spans="2:4" x14ac:dyDescent="0.25">
      <c r="B202" s="210"/>
      <c r="C202" s="187"/>
      <c r="D202" s="187"/>
    </row>
    <row r="203" spans="2:4" x14ac:dyDescent="0.25">
      <c r="B203" s="210"/>
      <c r="C203" s="187"/>
      <c r="D203" s="187"/>
    </row>
    <row r="204" spans="2:4" x14ac:dyDescent="0.25">
      <c r="B204" s="210"/>
      <c r="C204" s="187"/>
      <c r="D204" s="187"/>
    </row>
    <row r="205" spans="2:4" x14ac:dyDescent="0.25">
      <c r="B205" s="210"/>
      <c r="C205" s="187"/>
      <c r="D205" s="187"/>
    </row>
    <row r="206" spans="2:4" x14ac:dyDescent="0.25">
      <c r="B206" s="210"/>
      <c r="C206" s="187"/>
      <c r="D206" s="187"/>
    </row>
    <row r="207" spans="2:4" x14ac:dyDescent="0.25">
      <c r="B207" s="210"/>
      <c r="C207" s="187"/>
      <c r="D207" s="187"/>
    </row>
    <row r="208" spans="2:4" x14ac:dyDescent="0.25">
      <c r="B208" s="210"/>
      <c r="C208" s="187"/>
      <c r="D208" s="187"/>
    </row>
    <row r="209" spans="2:4" x14ac:dyDescent="0.25">
      <c r="B209" s="210"/>
      <c r="C209" s="187"/>
      <c r="D209" s="187"/>
    </row>
    <row r="210" spans="2:4" x14ac:dyDescent="0.25">
      <c r="B210" s="210"/>
      <c r="C210" s="187"/>
      <c r="D210" s="187"/>
    </row>
    <row r="211" spans="2:4" x14ac:dyDescent="0.25">
      <c r="B211" s="210"/>
      <c r="C211" s="187"/>
      <c r="D211" s="187"/>
    </row>
    <row r="212" spans="2:4" x14ac:dyDescent="0.25">
      <c r="B212" s="210"/>
      <c r="C212" s="187"/>
      <c r="D212" s="187"/>
    </row>
    <row r="213" spans="2:4" x14ac:dyDescent="0.25">
      <c r="B213" s="210"/>
      <c r="C213" s="187"/>
      <c r="D213" s="187"/>
    </row>
    <row r="214" spans="2:4" x14ac:dyDescent="0.25">
      <c r="B214" s="210"/>
      <c r="C214" s="187"/>
      <c r="D214" s="187"/>
    </row>
    <row r="215" spans="2:4" x14ac:dyDescent="0.25">
      <c r="B215" s="210"/>
      <c r="C215" s="187"/>
      <c r="D215" s="187"/>
    </row>
    <row r="216" spans="2:4" x14ac:dyDescent="0.25">
      <c r="B216" s="210"/>
      <c r="C216" s="187"/>
      <c r="D216" s="187"/>
    </row>
    <row r="217" spans="2:4" x14ac:dyDescent="0.25">
      <c r="B217" s="210"/>
      <c r="C217" s="187"/>
      <c r="D217" s="187"/>
    </row>
    <row r="218" spans="2:4" x14ac:dyDescent="0.25">
      <c r="B218" s="210"/>
      <c r="C218" s="187"/>
      <c r="D218" s="187"/>
    </row>
    <row r="219" spans="2:4" x14ac:dyDescent="0.25">
      <c r="B219" s="210"/>
      <c r="C219" s="187"/>
      <c r="D219" s="187"/>
    </row>
    <row r="220" spans="2:4" x14ac:dyDescent="0.25">
      <c r="B220" s="210"/>
      <c r="C220" s="187"/>
      <c r="D220" s="187"/>
    </row>
    <row r="221" spans="2:4" x14ac:dyDescent="0.25">
      <c r="B221" s="210"/>
      <c r="C221" s="187"/>
      <c r="D221" s="187"/>
    </row>
    <row r="222" spans="2:4" x14ac:dyDescent="0.25">
      <c r="B222" s="210"/>
      <c r="C222" s="187"/>
      <c r="D222" s="187"/>
    </row>
    <row r="223" spans="2:4" x14ac:dyDescent="0.25">
      <c r="B223" s="210"/>
      <c r="C223" s="187"/>
      <c r="D223" s="187"/>
    </row>
    <row r="224" spans="2:4" x14ac:dyDescent="0.25">
      <c r="B224" s="210"/>
      <c r="C224" s="187"/>
      <c r="D224" s="187"/>
    </row>
    <row r="225" spans="2:4" x14ac:dyDescent="0.25">
      <c r="B225" s="210"/>
      <c r="C225" s="187"/>
      <c r="D225" s="187"/>
    </row>
    <row r="226" spans="2:4" x14ac:dyDescent="0.25">
      <c r="B226" s="210"/>
      <c r="C226" s="187"/>
      <c r="D226" s="187"/>
    </row>
    <row r="227" spans="2:4" x14ac:dyDescent="0.25">
      <c r="B227" s="210"/>
      <c r="C227" s="187"/>
      <c r="D227" s="187"/>
    </row>
    <row r="228" spans="2:4" x14ac:dyDescent="0.25">
      <c r="B228" s="210"/>
      <c r="C228" s="187"/>
      <c r="D228" s="187"/>
    </row>
    <row r="229" spans="2:4" x14ac:dyDescent="0.25">
      <c r="B229" s="210"/>
      <c r="C229" s="187"/>
      <c r="D229" s="187"/>
    </row>
    <row r="230" spans="2:4" x14ac:dyDescent="0.25">
      <c r="B230" s="210"/>
      <c r="C230" s="187"/>
      <c r="D230" s="187"/>
    </row>
    <row r="231" spans="2:4" x14ac:dyDescent="0.25">
      <c r="B231" s="210"/>
      <c r="C231" s="187"/>
      <c r="D231" s="187"/>
    </row>
    <row r="232" spans="2:4" x14ac:dyDescent="0.25">
      <c r="B232" s="210"/>
      <c r="C232" s="187"/>
      <c r="D232" s="187"/>
    </row>
    <row r="233" spans="2:4" x14ac:dyDescent="0.25">
      <c r="B233" s="210"/>
      <c r="C233" s="187"/>
      <c r="D233" s="187"/>
    </row>
    <row r="234" spans="2:4" x14ac:dyDescent="0.25">
      <c r="B234" s="210"/>
      <c r="C234" s="187"/>
      <c r="D234" s="187"/>
    </row>
    <row r="235" spans="2:4" x14ac:dyDescent="0.25">
      <c r="B235" s="210"/>
      <c r="C235" s="187"/>
      <c r="D235" s="187"/>
    </row>
    <row r="236" spans="2:4" x14ac:dyDescent="0.25">
      <c r="B236" s="210"/>
      <c r="C236" s="187"/>
      <c r="D236" s="187"/>
    </row>
    <row r="237" spans="2:4" x14ac:dyDescent="0.25">
      <c r="B237" s="210"/>
      <c r="C237" s="187"/>
      <c r="D237" s="187"/>
    </row>
    <row r="238" spans="2:4" x14ac:dyDescent="0.25">
      <c r="B238" s="210"/>
      <c r="C238" s="187"/>
      <c r="D238" s="187"/>
    </row>
    <row r="239" spans="2:4" x14ac:dyDescent="0.25">
      <c r="B239" s="210"/>
      <c r="C239" s="187"/>
      <c r="D239" s="187"/>
    </row>
    <row r="240" spans="2:4" x14ac:dyDescent="0.25">
      <c r="B240" s="210"/>
      <c r="C240" s="187"/>
      <c r="D240" s="187"/>
    </row>
    <row r="241" spans="2:4" x14ac:dyDescent="0.25">
      <c r="B241" s="210"/>
      <c r="C241" s="187"/>
      <c r="D241" s="187"/>
    </row>
    <row r="242" spans="2:4" x14ac:dyDescent="0.25">
      <c r="B242" s="210"/>
      <c r="C242" s="187"/>
      <c r="D242" s="187"/>
    </row>
    <row r="243" spans="2:4" x14ac:dyDescent="0.25">
      <c r="B243" s="210"/>
      <c r="C243" s="187"/>
      <c r="D243" s="187"/>
    </row>
    <row r="244" spans="2:4" x14ac:dyDescent="0.25">
      <c r="B244" s="210"/>
      <c r="C244" s="187"/>
      <c r="D244" s="187"/>
    </row>
    <row r="245" spans="2:4" x14ac:dyDescent="0.25">
      <c r="B245" s="210"/>
      <c r="C245" s="187"/>
      <c r="D245" s="187"/>
    </row>
    <row r="246" spans="2:4" x14ac:dyDescent="0.25">
      <c r="B246" s="210"/>
      <c r="C246" s="187"/>
      <c r="D246" s="187"/>
    </row>
    <row r="247" spans="2:4" x14ac:dyDescent="0.25">
      <c r="B247" s="210"/>
      <c r="C247" s="187"/>
      <c r="D247" s="187"/>
    </row>
    <row r="248" spans="2:4" x14ac:dyDescent="0.25">
      <c r="B248" s="210"/>
      <c r="C248" s="187"/>
      <c r="D248" s="187"/>
    </row>
    <row r="249" spans="2:4" x14ac:dyDescent="0.25">
      <c r="B249" s="210"/>
      <c r="C249" s="187"/>
      <c r="D249" s="187"/>
    </row>
    <row r="250" spans="2:4" x14ac:dyDescent="0.25">
      <c r="B250" s="210"/>
      <c r="C250" s="187"/>
      <c r="D250" s="187"/>
    </row>
    <row r="251" spans="2:4" x14ac:dyDescent="0.25">
      <c r="B251" s="210"/>
      <c r="C251" s="187"/>
      <c r="D251" s="187"/>
    </row>
    <row r="252" spans="2:4" x14ac:dyDescent="0.25">
      <c r="B252" s="210"/>
      <c r="C252" s="187"/>
      <c r="D252" s="187"/>
    </row>
    <row r="253" spans="2:4" x14ac:dyDescent="0.25">
      <c r="B253" s="210"/>
      <c r="C253" s="187"/>
      <c r="D253" s="187"/>
    </row>
    <row r="254" spans="2:4" x14ac:dyDescent="0.25">
      <c r="B254" s="210"/>
      <c r="C254" s="187"/>
      <c r="D254" s="187"/>
    </row>
    <row r="255" spans="2:4" x14ac:dyDescent="0.25">
      <c r="B255" s="210"/>
      <c r="C255" s="187"/>
      <c r="D255" s="187"/>
    </row>
    <row r="256" spans="2:4" x14ac:dyDescent="0.25">
      <c r="B256" s="210"/>
      <c r="C256" s="187"/>
      <c r="D256" s="187"/>
    </row>
    <row r="257" spans="2:4" x14ac:dyDescent="0.25">
      <c r="B257" s="210"/>
      <c r="C257" s="187"/>
      <c r="D257" s="187"/>
    </row>
    <row r="258" spans="2:4" x14ac:dyDescent="0.25">
      <c r="B258" s="210"/>
      <c r="C258" s="187"/>
      <c r="D258" s="187"/>
    </row>
    <row r="259" spans="2:4" x14ac:dyDescent="0.25">
      <c r="B259" s="210"/>
      <c r="C259" s="187"/>
      <c r="D259" s="187"/>
    </row>
    <row r="260" spans="2:4" x14ac:dyDescent="0.25">
      <c r="B260" s="210"/>
      <c r="C260" s="187"/>
      <c r="D260" s="187"/>
    </row>
    <row r="261" spans="2:4" x14ac:dyDescent="0.25">
      <c r="B261" s="210"/>
      <c r="C261" s="187"/>
      <c r="D261" s="187"/>
    </row>
    <row r="262" spans="2:4" x14ac:dyDescent="0.25">
      <c r="B262" s="210"/>
      <c r="C262" s="187"/>
      <c r="D262" s="187"/>
    </row>
    <row r="263" spans="2:4" x14ac:dyDescent="0.25">
      <c r="B263" s="210"/>
      <c r="C263" s="187"/>
      <c r="D263" s="187"/>
    </row>
    <row r="264" spans="2:4" x14ac:dyDescent="0.25">
      <c r="B264" s="210"/>
      <c r="C264" s="187"/>
      <c r="D264" s="187"/>
    </row>
    <row r="265" spans="2:4" x14ac:dyDescent="0.25">
      <c r="B265" s="210"/>
      <c r="C265" s="187"/>
      <c r="D265" s="187"/>
    </row>
    <row r="266" spans="2:4" x14ac:dyDescent="0.25">
      <c r="B266" s="210"/>
      <c r="C266" s="187"/>
      <c r="D266" s="187"/>
    </row>
    <row r="267" spans="2:4" x14ac:dyDescent="0.25">
      <c r="B267" s="210"/>
      <c r="C267" s="187"/>
      <c r="D267" s="187"/>
    </row>
    <row r="268" spans="2:4" x14ac:dyDescent="0.25">
      <c r="B268" s="210"/>
      <c r="C268" s="187"/>
      <c r="D268" s="187"/>
    </row>
    <row r="269" spans="2:4" x14ac:dyDescent="0.25">
      <c r="B269" s="210"/>
      <c r="C269" s="187"/>
      <c r="D269" s="187"/>
    </row>
    <row r="270" spans="2:4" x14ac:dyDescent="0.25">
      <c r="B270" s="210"/>
      <c r="C270" s="187"/>
      <c r="D270" s="187"/>
    </row>
    <row r="271" spans="2:4" x14ac:dyDescent="0.25">
      <c r="B271" s="210"/>
      <c r="C271" s="187"/>
      <c r="D271" s="187"/>
    </row>
    <row r="272" spans="2:4" x14ac:dyDescent="0.25">
      <c r="B272" s="210"/>
      <c r="C272" s="187"/>
      <c r="D272" s="187"/>
    </row>
    <row r="273" spans="2:4" x14ac:dyDescent="0.25">
      <c r="B273" s="210"/>
      <c r="C273" s="187"/>
      <c r="D273" s="187"/>
    </row>
    <row r="274" spans="2:4" x14ac:dyDescent="0.25">
      <c r="B274" s="210"/>
      <c r="C274" s="187"/>
      <c r="D274" s="187"/>
    </row>
    <row r="275" spans="2:4" x14ac:dyDescent="0.25">
      <c r="B275" s="210"/>
      <c r="C275" s="187"/>
      <c r="D275" s="187"/>
    </row>
    <row r="276" spans="2:4" x14ac:dyDescent="0.25">
      <c r="B276" s="210"/>
      <c r="C276" s="187"/>
      <c r="D276" s="187"/>
    </row>
    <row r="277" spans="2:4" x14ac:dyDescent="0.25">
      <c r="B277" s="210"/>
      <c r="C277" s="187"/>
      <c r="D277" s="187"/>
    </row>
    <row r="278" spans="2:4" x14ac:dyDescent="0.25">
      <c r="B278" s="210"/>
      <c r="C278" s="187"/>
      <c r="D278" s="187"/>
    </row>
    <row r="279" spans="2:4" x14ac:dyDescent="0.25">
      <c r="B279" s="210"/>
      <c r="C279" s="187"/>
      <c r="D279" s="187"/>
    </row>
    <row r="280" spans="2:4" x14ac:dyDescent="0.25">
      <c r="B280" s="210"/>
      <c r="C280" s="187"/>
      <c r="D280" s="187"/>
    </row>
    <row r="281" spans="2:4" x14ac:dyDescent="0.25">
      <c r="B281" s="210"/>
      <c r="C281" s="187"/>
      <c r="D281" s="187"/>
    </row>
    <row r="282" spans="2:4" x14ac:dyDescent="0.25">
      <c r="B282" s="210"/>
      <c r="C282" s="187"/>
      <c r="D282" s="187"/>
    </row>
    <row r="283" spans="2:4" x14ac:dyDescent="0.25">
      <c r="B283" s="210"/>
      <c r="C283" s="187"/>
      <c r="D283" s="187"/>
    </row>
    <row r="284" spans="2:4" x14ac:dyDescent="0.25">
      <c r="B284" s="210"/>
      <c r="C284" s="187"/>
      <c r="D284" s="187"/>
    </row>
    <row r="285" spans="2:4" x14ac:dyDescent="0.25">
      <c r="B285" s="210"/>
      <c r="C285" s="187"/>
      <c r="D285" s="187"/>
    </row>
    <row r="286" spans="2:4" x14ac:dyDescent="0.25">
      <c r="B286" s="210"/>
      <c r="C286" s="187"/>
      <c r="D286" s="187"/>
    </row>
    <row r="287" spans="2:4" x14ac:dyDescent="0.25">
      <c r="B287" s="210"/>
      <c r="C287" s="187"/>
      <c r="D287" s="187"/>
    </row>
    <row r="288" spans="2:4" x14ac:dyDescent="0.25">
      <c r="B288" s="210"/>
      <c r="C288" s="187"/>
      <c r="D288" s="187"/>
    </row>
    <row r="289" spans="2:4" x14ac:dyDescent="0.25">
      <c r="B289" s="210"/>
      <c r="C289" s="187"/>
      <c r="D289" s="187"/>
    </row>
    <row r="290" spans="2:4" x14ac:dyDescent="0.25">
      <c r="B290" s="210"/>
      <c r="C290" s="187"/>
      <c r="D290" s="187"/>
    </row>
    <row r="291" spans="2:4" x14ac:dyDescent="0.25">
      <c r="B291" s="210"/>
      <c r="C291" s="187"/>
      <c r="D291" s="187"/>
    </row>
    <row r="292" spans="2:4" x14ac:dyDescent="0.25">
      <c r="B292" s="210"/>
      <c r="C292" s="187"/>
      <c r="D292" s="187"/>
    </row>
    <row r="293" spans="2:4" x14ac:dyDescent="0.25">
      <c r="B293" s="210"/>
      <c r="C293" s="187"/>
      <c r="D293" s="187"/>
    </row>
    <row r="294" spans="2:4" x14ac:dyDescent="0.25">
      <c r="B294" s="210"/>
      <c r="C294" s="187"/>
      <c r="D294" s="187"/>
    </row>
    <row r="295" spans="2:4" x14ac:dyDescent="0.25">
      <c r="B295" s="210"/>
      <c r="C295" s="187"/>
      <c r="D295" s="187"/>
    </row>
    <row r="296" spans="2:4" x14ac:dyDescent="0.25">
      <c r="B296" s="210"/>
      <c r="C296" s="187"/>
      <c r="D296" s="187"/>
    </row>
    <row r="297" spans="2:4" x14ac:dyDescent="0.25">
      <c r="B297" s="210"/>
      <c r="C297" s="187"/>
      <c r="D297" s="187"/>
    </row>
    <row r="298" spans="2:4" x14ac:dyDescent="0.25">
      <c r="B298" s="210"/>
      <c r="C298" s="187"/>
      <c r="D298" s="187"/>
    </row>
    <row r="299" spans="2:4" x14ac:dyDescent="0.25">
      <c r="B299" s="210"/>
      <c r="C299" s="187"/>
      <c r="D299" s="187"/>
    </row>
    <row r="300" spans="2:4" x14ac:dyDescent="0.25">
      <c r="B300" s="210"/>
      <c r="C300" s="187"/>
      <c r="D300" s="187"/>
    </row>
    <row r="301" spans="2:4" x14ac:dyDescent="0.25">
      <c r="B301" s="210"/>
      <c r="C301" s="187"/>
      <c r="D301" s="187"/>
    </row>
    <row r="302" spans="2:4" x14ac:dyDescent="0.25">
      <c r="B302" s="210"/>
      <c r="C302" s="187"/>
      <c r="D302" s="187"/>
    </row>
    <row r="303" spans="2:4" x14ac:dyDescent="0.25">
      <c r="B303" s="210"/>
      <c r="C303" s="187"/>
      <c r="D303" s="187"/>
    </row>
    <row r="304" spans="2:4" x14ac:dyDescent="0.25">
      <c r="B304" s="210"/>
      <c r="C304" s="187"/>
      <c r="D304" s="187"/>
    </row>
    <row r="305" spans="2:4" x14ac:dyDescent="0.25">
      <c r="B305" s="210"/>
      <c r="C305" s="187"/>
      <c r="D305" s="187"/>
    </row>
    <row r="306" spans="2:4" x14ac:dyDescent="0.25">
      <c r="B306" s="210"/>
      <c r="C306" s="187"/>
      <c r="D306" s="187"/>
    </row>
    <row r="307" spans="2:4" x14ac:dyDescent="0.25">
      <c r="B307" s="210"/>
      <c r="C307" s="187"/>
      <c r="D307" s="187"/>
    </row>
    <row r="308" spans="2:4" x14ac:dyDescent="0.25">
      <c r="B308" s="210"/>
      <c r="C308" s="187"/>
      <c r="D308" s="187"/>
    </row>
    <row r="309" spans="2:4" x14ac:dyDescent="0.25">
      <c r="B309" s="210"/>
      <c r="C309" s="187"/>
      <c r="D309" s="187"/>
    </row>
    <row r="310" spans="2:4" x14ac:dyDescent="0.25">
      <c r="B310" s="210"/>
      <c r="C310" s="187"/>
      <c r="D310" s="187"/>
    </row>
    <row r="311" spans="2:4" x14ac:dyDescent="0.25">
      <c r="B311" s="210"/>
      <c r="C311" s="187"/>
      <c r="D311" s="187"/>
    </row>
    <row r="312" spans="2:4" x14ac:dyDescent="0.25">
      <c r="B312" s="210"/>
      <c r="C312" s="187"/>
      <c r="D312" s="187"/>
    </row>
    <row r="313" spans="2:4" x14ac:dyDescent="0.25">
      <c r="B313" s="210"/>
      <c r="C313" s="187"/>
      <c r="D313" s="187"/>
    </row>
    <row r="314" spans="2:4" x14ac:dyDescent="0.25">
      <c r="B314" s="210"/>
      <c r="C314" s="187"/>
      <c r="D314" s="187"/>
    </row>
    <row r="315" spans="2:4" x14ac:dyDescent="0.25">
      <c r="B315" s="210"/>
      <c r="C315" s="187"/>
      <c r="D315" s="187"/>
    </row>
    <row r="316" spans="2:4" x14ac:dyDescent="0.25">
      <c r="B316" s="210"/>
      <c r="C316" s="187"/>
      <c r="D316" s="187"/>
    </row>
    <row r="317" spans="2:4" x14ac:dyDescent="0.25">
      <c r="B317" s="210"/>
      <c r="C317" s="187"/>
      <c r="D317" s="187"/>
    </row>
    <row r="318" spans="2:4" x14ac:dyDescent="0.25">
      <c r="B318" s="210"/>
      <c r="C318" s="187"/>
      <c r="D318" s="187"/>
    </row>
    <row r="319" spans="2:4" x14ac:dyDescent="0.25">
      <c r="B319" s="210"/>
      <c r="C319" s="187"/>
      <c r="D319" s="187"/>
    </row>
    <row r="320" spans="2:4" x14ac:dyDescent="0.25">
      <c r="B320" s="210"/>
      <c r="C320" s="187"/>
      <c r="D320" s="187"/>
    </row>
    <row r="321" spans="2:4" x14ac:dyDescent="0.25">
      <c r="B321" s="210"/>
      <c r="C321" s="187"/>
      <c r="D321" s="187"/>
    </row>
    <row r="322" spans="2:4" x14ac:dyDescent="0.25">
      <c r="B322" s="210"/>
      <c r="C322" s="187"/>
      <c r="D322" s="187"/>
    </row>
    <row r="323" spans="2:4" x14ac:dyDescent="0.25">
      <c r="D323" s="187"/>
    </row>
    <row r="480" spans="2:3" x14ac:dyDescent="0.25">
      <c r="B480" s="212" t="s">
        <v>54</v>
      </c>
      <c r="C480" s="187"/>
    </row>
    <row r="481" spans="2:4" x14ac:dyDescent="0.25">
      <c r="D481" s="187"/>
    </row>
    <row r="482" spans="2:4" x14ac:dyDescent="0.25">
      <c r="B482" s="212" t="s">
        <v>55</v>
      </c>
      <c r="C482" s="187"/>
    </row>
    <row r="483" spans="2:4" x14ac:dyDescent="0.25">
      <c r="D483" s="187"/>
    </row>
  </sheetData>
  <mergeCells count="1">
    <mergeCell ref="A74:C80"/>
  </mergeCells>
  <dataValidations count="2">
    <dataValidation allowBlank="1" showInputMessage="1" showErrorMessage="1" promptTitle="hhn" sqref="E40" xr:uid="{00000000-0002-0000-0400-000000000000}"/>
    <dataValidation type="list" allowBlank="1" showInputMessage="1" showErrorMessage="1" sqref="B50:C50" xr:uid="{00000000-0002-0000-0400-000001000000}">
      <formula1>$D$49:$D$56</formula1>
    </dataValidation>
  </dataValidations>
  <pageMargins left="0.31496062992125984" right="0.31496062992125984" top="0.31496062992125984" bottom="0.31496062992125984" header="0.19685039370078741" footer="0.31496062992125984"/>
  <pageSetup paperSize="9" orientation="portrait" r:id="rId1"/>
  <headerFooter>
    <oddHeader>&amp;R&amp;G</oddHeader>
    <oddFooter>&amp;L&amp;"-,Italique"Plan Financier - Aperçu&amp;C&amp;"-,Italique"(c) Dreams Lab - Partena Professional&amp;R&amp;"-,Italique"Tous droits réservés.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rgb="FFFF0000"/>
  </sheetPr>
  <dimension ref="A1:N473"/>
  <sheetViews>
    <sheetView zoomScale="120" zoomScaleNormal="120" workbookViewId="0">
      <selection activeCell="B17" sqref="B17"/>
    </sheetView>
  </sheetViews>
  <sheetFormatPr defaultColWidth="9.109375" defaultRowHeight="13.8" x14ac:dyDescent="0.25"/>
  <cols>
    <col min="1" max="1" width="35" style="187" customWidth="1"/>
    <col min="2" max="2" width="15.5546875" style="187" customWidth="1"/>
    <col min="3" max="4" width="14.33203125" style="187" customWidth="1"/>
    <col min="5" max="5" width="17.5546875" style="197" bestFit="1" customWidth="1"/>
    <col min="6" max="16384" width="9.109375" style="187"/>
  </cols>
  <sheetData>
    <row r="1" spans="1:5" ht="14.4" thickBot="1" x14ac:dyDescent="0.3">
      <c r="A1" s="226" t="s">
        <v>259</v>
      </c>
      <c r="B1" s="184"/>
      <c r="C1" s="184"/>
      <c r="D1" s="184"/>
      <c r="E1" s="227"/>
    </row>
    <row r="2" spans="1:5" x14ac:dyDescent="0.25">
      <c r="A2" s="213"/>
      <c r="B2" s="184"/>
      <c r="C2" s="184"/>
      <c r="D2" s="184"/>
      <c r="E2" s="227"/>
    </row>
    <row r="3" spans="1:5" x14ac:dyDescent="0.25">
      <c r="A3" s="214" t="s">
        <v>24</v>
      </c>
      <c r="B3" s="184"/>
      <c r="C3" s="184"/>
      <c r="D3" s="184"/>
      <c r="E3" s="227"/>
    </row>
    <row r="4" spans="1:5" s="228" customFormat="1" ht="27.6" x14ac:dyDescent="0.3">
      <c r="A4" s="391" t="s">
        <v>260</v>
      </c>
      <c r="B4" s="392" t="s">
        <v>68</v>
      </c>
      <c r="C4" s="360" t="s">
        <v>261</v>
      </c>
      <c r="D4" s="360" t="s">
        <v>262</v>
      </c>
      <c r="E4" s="393" t="s">
        <v>263</v>
      </c>
    </row>
    <row r="5" spans="1:5" x14ac:dyDescent="0.25">
      <c r="A5" s="229" t="s">
        <v>264</v>
      </c>
      <c r="B5" s="288">
        <f>'IV) Fixed Costs'!B19+'I) Investments'!F12+'IV) Fixed Costs'!B29 + 'IV) Fixed Costs'!B64</f>
        <v>0</v>
      </c>
      <c r="C5" s="230">
        <v>0.75</v>
      </c>
      <c r="D5" s="231">
        <f>100%-C5</f>
        <v>0.25</v>
      </c>
      <c r="E5" s="288">
        <f>D5*B5</f>
        <v>0</v>
      </c>
    </row>
    <row r="6" spans="1:5" x14ac:dyDescent="0.25">
      <c r="A6" s="229" t="s">
        <v>235</v>
      </c>
      <c r="B6" s="288">
        <f>'IV) Fixed Costs'!B46</f>
        <v>0</v>
      </c>
      <c r="C6" s="230">
        <v>0.69</v>
      </c>
      <c r="D6" s="231">
        <f>100%-C6</f>
        <v>0.31000000000000005</v>
      </c>
      <c r="E6" s="288">
        <f>D6*B6</f>
        <v>0</v>
      </c>
    </row>
    <row r="7" spans="1:5" x14ac:dyDescent="0.25">
      <c r="A7" s="229" t="s">
        <v>265</v>
      </c>
      <c r="B7" s="288">
        <f>'IV) Fixed Costs'!B47</f>
        <v>0</v>
      </c>
      <c r="C7" s="230">
        <v>0.5</v>
      </c>
      <c r="D7" s="231">
        <f t="shared" ref="D7:D8" si="0">100%-C7</f>
        <v>0.5</v>
      </c>
      <c r="E7" s="288">
        <f t="shared" ref="E7:E8" si="1">D7*B7</f>
        <v>0</v>
      </c>
    </row>
    <row r="8" spans="1:5" x14ac:dyDescent="0.25">
      <c r="A8" s="229" t="s">
        <v>233</v>
      </c>
      <c r="B8" s="288">
        <f>'IV) Fixed Costs'!B44</f>
        <v>0</v>
      </c>
      <c r="C8" s="230">
        <v>0.5</v>
      </c>
      <c r="D8" s="231">
        <f t="shared" si="0"/>
        <v>0.5</v>
      </c>
      <c r="E8" s="288">
        <f t="shared" si="1"/>
        <v>0</v>
      </c>
    </row>
    <row r="9" spans="1:5" x14ac:dyDescent="0.25">
      <c r="A9" s="184"/>
      <c r="B9" s="184"/>
      <c r="C9" s="184"/>
      <c r="D9" s="184"/>
      <c r="E9" s="227"/>
    </row>
    <row r="10" spans="1:5" x14ac:dyDescent="0.25">
      <c r="A10" s="184"/>
      <c r="B10" s="184"/>
      <c r="C10" s="184"/>
      <c r="D10" s="373" t="s">
        <v>266</v>
      </c>
      <c r="E10" s="394">
        <f>SUM(E5:E9)</f>
        <v>0</v>
      </c>
    </row>
    <row r="11" spans="1:5" x14ac:dyDescent="0.25">
      <c r="A11" s="184"/>
      <c r="B11" s="184"/>
      <c r="C11" s="184"/>
      <c r="D11" s="184"/>
      <c r="E11" s="227"/>
    </row>
    <row r="12" spans="1:5" x14ac:dyDescent="0.25">
      <c r="A12" s="214" t="s">
        <v>41</v>
      </c>
      <c r="B12" s="184"/>
      <c r="C12" s="184"/>
      <c r="D12" s="184"/>
      <c r="E12" s="227"/>
    </row>
    <row r="13" spans="1:5" s="228" customFormat="1" ht="27.6" x14ac:dyDescent="0.3">
      <c r="A13" s="391" t="s">
        <v>260</v>
      </c>
      <c r="B13" s="392" t="s">
        <v>68</v>
      </c>
      <c r="C13" s="360" t="s">
        <v>261</v>
      </c>
      <c r="D13" s="360" t="s">
        <v>262</v>
      </c>
      <c r="E13" s="393" t="s">
        <v>263</v>
      </c>
    </row>
    <row r="14" spans="1:5" x14ac:dyDescent="0.25">
      <c r="A14" s="229" t="s">
        <v>264</v>
      </c>
      <c r="B14" s="288">
        <f>'IV) Fixed Costs'!C19+'I) Investments'!F26+'IV) Fixed Costs'!C29 + 'IV) Fixed Costs'!C64</f>
        <v>0</v>
      </c>
      <c r="C14" s="230">
        <v>0.75</v>
      </c>
      <c r="D14" s="231">
        <f>100%-C14</f>
        <v>0.25</v>
      </c>
      <c r="E14" s="288">
        <f>D14*B14</f>
        <v>0</v>
      </c>
    </row>
    <row r="15" spans="1:5" x14ac:dyDescent="0.25">
      <c r="A15" s="229" t="s">
        <v>235</v>
      </c>
      <c r="B15" s="288">
        <f>'IV) Fixed Costs'!C46</f>
        <v>0</v>
      </c>
      <c r="C15" s="230">
        <v>0.69</v>
      </c>
      <c r="D15" s="231">
        <f>100%-C15</f>
        <v>0.31000000000000005</v>
      </c>
      <c r="E15" s="288">
        <f>D15*B15</f>
        <v>0</v>
      </c>
    </row>
    <row r="16" spans="1:5" x14ac:dyDescent="0.25">
      <c r="A16" s="229" t="s">
        <v>265</v>
      </c>
      <c r="B16" s="288">
        <f>'IV) Fixed Costs'!C47</f>
        <v>0</v>
      </c>
      <c r="C16" s="230">
        <v>0.5</v>
      </c>
      <c r="D16" s="231">
        <f t="shared" ref="D16:D17" si="2">100%-C16</f>
        <v>0.5</v>
      </c>
      <c r="E16" s="288">
        <f t="shared" ref="E16:E17" si="3">D16*B16</f>
        <v>0</v>
      </c>
    </row>
    <row r="17" spans="1:5" x14ac:dyDescent="0.25">
      <c r="A17" s="229" t="s">
        <v>233</v>
      </c>
      <c r="B17" s="288">
        <f>'IV) Fixed Costs'!C44</f>
        <v>0</v>
      </c>
      <c r="C17" s="230">
        <v>0.5</v>
      </c>
      <c r="D17" s="231">
        <f t="shared" si="2"/>
        <v>0.5</v>
      </c>
      <c r="E17" s="288">
        <f t="shared" si="3"/>
        <v>0</v>
      </c>
    </row>
    <row r="18" spans="1:5" x14ac:dyDescent="0.25">
      <c r="A18" s="184"/>
      <c r="B18" s="184"/>
      <c r="C18" s="184"/>
      <c r="D18" s="184"/>
      <c r="E18" s="227"/>
    </row>
    <row r="19" spans="1:5" x14ac:dyDescent="0.25">
      <c r="A19" s="184"/>
      <c r="B19" s="184"/>
      <c r="C19" s="184"/>
      <c r="D19" s="373" t="s">
        <v>266</v>
      </c>
      <c r="E19" s="394">
        <f>SUM(E14:E18)</f>
        <v>0</v>
      </c>
    </row>
    <row r="20" spans="1:5" x14ac:dyDescent="0.25">
      <c r="A20" s="184"/>
      <c r="B20" s="184"/>
      <c r="C20" s="184"/>
      <c r="D20" s="184"/>
      <c r="E20" s="227"/>
    </row>
    <row r="21" spans="1:5" x14ac:dyDescent="0.25">
      <c r="A21" s="184"/>
      <c r="B21" s="184"/>
      <c r="C21" s="184"/>
      <c r="D21" s="184"/>
      <c r="E21" s="227"/>
    </row>
    <row r="22" spans="1:5" x14ac:dyDescent="0.25">
      <c r="A22" s="184"/>
      <c r="B22" s="184"/>
      <c r="C22" s="184"/>
      <c r="D22" s="184"/>
      <c r="E22" s="227"/>
    </row>
    <row r="23" spans="1:5" x14ac:dyDescent="0.25">
      <c r="A23" s="184"/>
      <c r="B23" s="184"/>
      <c r="C23" s="184"/>
      <c r="D23" s="184"/>
      <c r="E23" s="227"/>
    </row>
    <row r="24" spans="1:5" x14ac:dyDescent="0.25">
      <c r="A24" s="184"/>
      <c r="B24" s="184"/>
      <c r="C24" s="184"/>
      <c r="D24" s="184"/>
      <c r="E24" s="227"/>
    </row>
    <row r="25" spans="1:5" x14ac:dyDescent="0.25">
      <c r="A25" s="184"/>
      <c r="B25" s="184"/>
      <c r="C25" s="184"/>
      <c r="D25" s="184"/>
      <c r="E25" s="227"/>
    </row>
    <row r="26" spans="1:5" x14ac:dyDescent="0.25">
      <c r="A26" s="184"/>
      <c r="B26" s="184"/>
      <c r="C26" s="184"/>
      <c r="D26" s="184"/>
      <c r="E26" s="227"/>
    </row>
    <row r="27" spans="1:5" x14ac:dyDescent="0.25">
      <c r="A27" s="184"/>
      <c r="B27" s="184"/>
      <c r="C27" s="184"/>
      <c r="D27" s="184"/>
      <c r="E27" s="227"/>
    </row>
    <row r="28" spans="1:5" x14ac:dyDescent="0.25">
      <c r="A28" s="184"/>
      <c r="B28" s="184"/>
      <c r="C28" s="184"/>
      <c r="D28" s="184"/>
      <c r="E28" s="227"/>
    </row>
    <row r="29" spans="1:5" x14ac:dyDescent="0.25">
      <c r="A29" s="184"/>
      <c r="B29" s="184"/>
      <c r="C29" s="184"/>
      <c r="D29" s="184"/>
      <c r="E29" s="227"/>
    </row>
    <row r="30" spans="1:5" x14ac:dyDescent="0.25">
      <c r="A30" s="184"/>
      <c r="B30" s="184"/>
      <c r="C30" s="184"/>
      <c r="D30" s="184"/>
      <c r="E30" s="227"/>
    </row>
    <row r="158" spans="14:14" s="187" customFormat="1" x14ac:dyDescent="0.25">
      <c r="N158" s="187" t="s">
        <v>53</v>
      </c>
    </row>
    <row r="471" spans="2:2" s="187" customFormat="1" x14ac:dyDescent="0.25">
      <c r="B471" s="187" t="s">
        <v>54</v>
      </c>
    </row>
    <row r="473" spans="2:2" s="187" customFormat="1" x14ac:dyDescent="0.25">
      <c r="B473" s="187" t="s">
        <v>55</v>
      </c>
    </row>
  </sheetData>
  <pageMargins left="0.31496062992125984" right="0.31496062992125984" top="0.31496062992125984" bottom="0.31496062992125984" header="0.19685039370078741" footer="0.31496062992125984"/>
  <pageSetup paperSize="9" orientation="portrait" r:id="rId1"/>
  <headerFooter>
    <oddHeader>&amp;R&amp;G</oddHeader>
    <oddFooter>&amp;L&amp;"-,Italique"Plan Financier - Aperçu&amp;C&amp;"-,Italique"(c) Dreams Lab - Partena Professional&amp;R&amp;"-,Italique"Tous droits réservés.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>
    <tabColor rgb="FFFF0000"/>
    <pageSetUpPr fitToPage="1"/>
  </sheetPr>
  <dimension ref="A1:P464"/>
  <sheetViews>
    <sheetView topLeftCell="A17" zoomScaleNormal="100" workbookViewId="0">
      <selection activeCell="B34" sqref="B34"/>
    </sheetView>
  </sheetViews>
  <sheetFormatPr defaultColWidth="9.109375" defaultRowHeight="13.8" x14ac:dyDescent="0.25"/>
  <cols>
    <col min="1" max="1" width="61.88671875" style="187" customWidth="1"/>
    <col min="2" max="2" width="13.109375" style="255" bestFit="1" customWidth="1"/>
    <col min="3" max="3" width="17.33203125" style="197" customWidth="1"/>
    <col min="4" max="16384" width="9.109375" style="187"/>
  </cols>
  <sheetData>
    <row r="1" spans="1:16" s="139" customFormat="1" ht="28.5" customHeight="1" thickBot="1" x14ac:dyDescent="0.35">
      <c r="A1" s="395" t="s">
        <v>267</v>
      </c>
      <c r="B1" s="396" t="s">
        <v>24</v>
      </c>
      <c r="C1" s="396" t="s">
        <v>41</v>
      </c>
    </row>
    <row r="2" spans="1:16" x14ac:dyDescent="0.25">
      <c r="A2" s="232"/>
      <c r="B2" s="233"/>
      <c r="C2" s="234"/>
    </row>
    <row r="3" spans="1:16" x14ac:dyDescent="0.25">
      <c r="A3" s="235" t="s">
        <v>268</v>
      </c>
      <c r="B3" s="289">
        <f>B4</f>
        <v>0</v>
      </c>
      <c r="C3" s="290">
        <f>SUM(C4:C4)</f>
        <v>0</v>
      </c>
    </row>
    <row r="4" spans="1:16" x14ac:dyDescent="0.25">
      <c r="A4" s="229" t="s">
        <v>81</v>
      </c>
      <c r="B4" s="291">
        <f>+'III) Revenue &amp; variable costs'!F14</f>
        <v>0</v>
      </c>
      <c r="C4" s="292">
        <f>+'III) Revenue &amp; variable costs'!F27</f>
        <v>0</v>
      </c>
    </row>
    <row r="5" spans="1:16" x14ac:dyDescent="0.25">
      <c r="A5" s="229"/>
      <c r="B5" s="236"/>
      <c r="C5" s="237"/>
    </row>
    <row r="6" spans="1:16" x14ac:dyDescent="0.25">
      <c r="A6" s="296" t="s">
        <v>269</v>
      </c>
      <c r="B6" s="289">
        <f>SUM(B7)</f>
        <v>0</v>
      </c>
      <c r="C6" s="290">
        <f>SUM(C7)</f>
        <v>0</v>
      </c>
    </row>
    <row r="7" spans="1:16" x14ac:dyDescent="0.25">
      <c r="A7" s="229" t="s">
        <v>270</v>
      </c>
      <c r="B7" s="291">
        <f>+'III) Revenue &amp; variable costs'!E14</f>
        <v>0</v>
      </c>
      <c r="C7" s="292">
        <f>+'III) Revenue &amp; variable costs'!E27</f>
        <v>0</v>
      </c>
    </row>
    <row r="8" spans="1:16" x14ac:dyDescent="0.25">
      <c r="A8" s="229"/>
      <c r="B8" s="236"/>
      <c r="C8" s="237"/>
    </row>
    <row r="9" spans="1:16" s="240" customFormat="1" ht="14.4" x14ac:dyDescent="0.3">
      <c r="A9" s="296" t="s">
        <v>271</v>
      </c>
      <c r="B9" s="289">
        <f>B3-B6</f>
        <v>0</v>
      </c>
      <c r="C9" s="290">
        <f>C3-C6</f>
        <v>0</v>
      </c>
      <c r="E9" s="359"/>
      <c r="F9" s="241"/>
      <c r="G9" s="241"/>
      <c r="H9" s="241"/>
      <c r="I9" s="241"/>
      <c r="J9" s="241"/>
      <c r="K9" s="241"/>
      <c r="L9" s="241"/>
      <c r="M9" s="241"/>
      <c r="N9" s="241"/>
      <c r="O9" s="242"/>
    </row>
    <row r="10" spans="1:16" ht="14.4" x14ac:dyDescent="0.3">
      <c r="A10" s="247" t="s">
        <v>272</v>
      </c>
      <c r="B10" s="297" t="str">
        <f>IF(B3=0,"",B9/B3)</f>
        <v/>
      </c>
      <c r="C10" s="298" t="str">
        <f>IF(C3=0,"",C9/C3)</f>
        <v/>
      </c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2"/>
      <c r="P10" s="240"/>
    </row>
    <row r="11" spans="1:16" ht="14.4" x14ac:dyDescent="0.3">
      <c r="A11" s="243"/>
      <c r="B11" s="244"/>
      <c r="C11" s="245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2"/>
      <c r="P11" s="240"/>
    </row>
    <row r="12" spans="1:16" x14ac:dyDescent="0.25">
      <c r="A12" s="296" t="s">
        <v>273</v>
      </c>
      <c r="B12" s="289">
        <f>SUM(B13:B16)</f>
        <v>2792.2</v>
      </c>
      <c r="C12" s="290">
        <f>SUM(C13:C16)</f>
        <v>2792.2</v>
      </c>
    </row>
    <row r="13" spans="1:16" x14ac:dyDescent="0.25">
      <c r="A13" s="229" t="s">
        <v>274</v>
      </c>
      <c r="B13" s="291">
        <f>'IV) Fixed Costs'!B6</f>
        <v>2792.2</v>
      </c>
      <c r="C13" s="292">
        <f>'IV) Fixed Costs'!C6+'IV) Fixed Costs'!D6</f>
        <v>2792.2</v>
      </c>
    </row>
    <row r="14" spans="1:16" x14ac:dyDescent="0.25">
      <c r="A14" s="229" t="s">
        <v>242</v>
      </c>
      <c r="B14" s="291">
        <f>'IV) Fixed Costs'!B53</f>
        <v>0</v>
      </c>
      <c r="C14" s="292">
        <f>'IV) Fixed Costs'!C53</f>
        <v>0</v>
      </c>
    </row>
    <row r="15" spans="1:16" x14ac:dyDescent="0.25">
      <c r="A15" s="229" t="s">
        <v>275</v>
      </c>
      <c r="B15" s="291">
        <f>'IV) Fixed Costs'!B61</f>
        <v>0</v>
      </c>
      <c r="C15" s="292">
        <f>'IV) Fixed Costs'!C61</f>
        <v>0</v>
      </c>
    </row>
    <row r="16" spans="1:16" x14ac:dyDescent="0.25">
      <c r="A16" s="229" t="s">
        <v>276</v>
      </c>
      <c r="B16" s="291">
        <f>'IV) Fixed Costs'!B63</f>
        <v>0</v>
      </c>
      <c r="C16" s="292">
        <f>'IV) Fixed Costs'!C63</f>
        <v>0</v>
      </c>
    </row>
    <row r="17" spans="1:9" x14ac:dyDescent="0.25">
      <c r="A17" s="229"/>
      <c r="B17" s="236"/>
      <c r="C17" s="237"/>
    </row>
    <row r="18" spans="1:9" x14ac:dyDescent="0.25">
      <c r="A18" s="296" t="s">
        <v>277</v>
      </c>
      <c r="B18" s="289">
        <f>B3-B6-B12</f>
        <v>-2792.2</v>
      </c>
      <c r="C18" s="290">
        <f>C3-C6-C12</f>
        <v>-2792.2</v>
      </c>
    </row>
    <row r="19" spans="1:9" x14ac:dyDescent="0.25">
      <c r="A19" s="301" t="s">
        <v>278</v>
      </c>
      <c r="B19" s="238"/>
      <c r="C19" s="239"/>
    </row>
    <row r="20" spans="1:9" x14ac:dyDescent="0.25">
      <c r="A20" s="301" t="s">
        <v>279</v>
      </c>
      <c r="B20" s="291">
        <f>'IV) Fixed Costs'!B70</f>
        <v>0</v>
      </c>
      <c r="C20" s="292">
        <f>'IV) Fixed Costs'!C70</f>
        <v>0</v>
      </c>
    </row>
    <row r="21" spans="1:9" x14ac:dyDescent="0.25">
      <c r="A21" s="229"/>
      <c r="B21" s="236"/>
      <c r="C21" s="237"/>
    </row>
    <row r="22" spans="1:9" x14ac:dyDescent="0.25">
      <c r="A22" s="235" t="s">
        <v>280</v>
      </c>
      <c r="B22" s="289">
        <f>B18+B19-B20</f>
        <v>-2792.2</v>
      </c>
      <c r="C22" s="290">
        <f>C18+C19-C20</f>
        <v>-2792.2</v>
      </c>
      <c r="H22" s="246"/>
      <c r="I22" s="246"/>
    </row>
    <row r="23" spans="1:9" ht="14.4" x14ac:dyDescent="0.3">
      <c r="A23" s="301" t="s">
        <v>281</v>
      </c>
      <c r="B23" s="299">
        <f>'V) Disallowed Expenses'!E10</f>
        <v>0</v>
      </c>
      <c r="C23" s="300">
        <f>'V) Disallowed Expenses'!E19</f>
        <v>0</v>
      </c>
      <c r="H23" s="227"/>
      <c r="I23" s="227"/>
    </row>
    <row r="24" spans="1:9" x14ac:dyDescent="0.25">
      <c r="A24" s="229"/>
      <c r="B24" s="236"/>
      <c r="C24" s="237"/>
    </row>
    <row r="25" spans="1:9" x14ac:dyDescent="0.25">
      <c r="A25" s="235" t="s">
        <v>282</v>
      </c>
      <c r="B25" s="289">
        <f>IF(B22&gt;0,B22+B23,B23)</f>
        <v>0</v>
      </c>
      <c r="C25" s="290">
        <f>IF(C22&gt;0,C22+C23,C23)</f>
        <v>0</v>
      </c>
      <c r="H25" s="246"/>
      <c r="I25" s="246"/>
    </row>
    <row r="26" spans="1:9" x14ac:dyDescent="0.25">
      <c r="A26" s="301" t="s">
        <v>283</v>
      </c>
      <c r="B26" s="291">
        <f>'VII) Taxes'!C21</f>
        <v>0</v>
      </c>
      <c r="C26" s="292">
        <f>'VII) Taxes'!G21</f>
        <v>0</v>
      </c>
    </row>
    <row r="27" spans="1:9" x14ac:dyDescent="0.25">
      <c r="A27" s="229"/>
      <c r="B27" s="236"/>
      <c r="C27" s="237"/>
    </row>
    <row r="28" spans="1:9" s="139" customFormat="1" ht="28.5" customHeight="1" x14ac:dyDescent="0.3">
      <c r="A28" s="397" t="s">
        <v>283</v>
      </c>
      <c r="B28" s="398">
        <f>B22-B26</f>
        <v>-2792.2</v>
      </c>
      <c r="C28" s="399">
        <f>C22-C26</f>
        <v>-2792.2</v>
      </c>
    </row>
    <row r="29" spans="1:9" x14ac:dyDescent="0.25">
      <c r="A29" s="301" t="s">
        <v>275</v>
      </c>
      <c r="B29" s="291">
        <f>B15</f>
        <v>0</v>
      </c>
      <c r="C29" s="292">
        <f>C15</f>
        <v>0</v>
      </c>
    </row>
    <row r="30" spans="1:9" x14ac:dyDescent="0.25">
      <c r="A30" s="301" t="s">
        <v>284</v>
      </c>
      <c r="B30" s="302">
        <f>-(IF('II) Financing'!B22=0,0,'II) Financing'!B21/'II) Financing'!B22)+(IF('II) Financing'!B30=0,0,'II) Financing'!B29/'II) Financing'!B30)))</f>
        <v>0</v>
      </c>
      <c r="C30" s="303">
        <f>(+'II) Financing'!B25+'II) Financing'!B33+'II) Financing'!B40)-'IV) Fixed Costs'!C71</f>
        <v>0</v>
      </c>
    </row>
    <row r="31" spans="1:9" x14ac:dyDescent="0.25">
      <c r="A31" s="248"/>
      <c r="B31" s="249"/>
      <c r="C31" s="250"/>
    </row>
    <row r="32" spans="1:9" s="139" customFormat="1" ht="28.5" customHeight="1" x14ac:dyDescent="0.3">
      <c r="A32" s="397" t="s">
        <v>285</v>
      </c>
      <c r="B32" s="400">
        <f>B28+B29+B30</f>
        <v>-2792.2</v>
      </c>
      <c r="C32" s="401">
        <f>C28+C15+C30</f>
        <v>-2792.2</v>
      </c>
    </row>
    <row r="33" spans="1:3" ht="14.4" thickBot="1" x14ac:dyDescent="0.3">
      <c r="A33" s="293"/>
      <c r="B33" s="251"/>
      <c r="C33" s="252"/>
    </row>
    <row r="34" spans="1:3" ht="14.4" thickBot="1" x14ac:dyDescent="0.3">
      <c r="A34" s="294" t="s">
        <v>286</v>
      </c>
      <c r="B34" s="304">
        <f>B32/12</f>
        <v>-232.68333333333331</v>
      </c>
      <c r="C34" s="305">
        <f>C32/12</f>
        <v>-232.68333333333331</v>
      </c>
    </row>
    <row r="35" spans="1:3" ht="14.4" thickBot="1" x14ac:dyDescent="0.3">
      <c r="A35" s="295"/>
      <c r="B35" s="253"/>
      <c r="C35" s="254"/>
    </row>
    <row r="149" s="187" customFormat="1" x14ac:dyDescent="0.25"/>
    <row r="462" s="187" customFormat="1" x14ac:dyDescent="0.25"/>
    <row r="464" s="187" customFormat="1" x14ac:dyDescent="0.25"/>
  </sheetData>
  <pageMargins left="0.7" right="0.7" top="0.75" bottom="0.75" header="0.3" footer="0.3"/>
  <pageSetup paperSize="9" scale="94" fitToHeight="0" orientation="portrait" r:id="rId1"/>
  <headerFooter>
    <oddHeader>&amp;R&amp;G</oddHeader>
    <oddFooter>&amp;L&amp;"-,Italique"Plan Financier - Aperçu&amp;C&amp;"-,Italique"(c) Dreams Lab - Partena Professional&amp;R&amp;"-,Italique"Tous droits réservés.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>
    <tabColor rgb="FFFF0000"/>
  </sheetPr>
  <dimension ref="A1:N466"/>
  <sheetViews>
    <sheetView zoomScaleNormal="100" workbookViewId="0">
      <selection activeCell="B24" sqref="B24"/>
    </sheetView>
  </sheetViews>
  <sheetFormatPr defaultColWidth="9.109375" defaultRowHeight="13.8" x14ac:dyDescent="0.25"/>
  <cols>
    <col min="1" max="2" width="13.6640625" style="187" bestFit="1" customWidth="1"/>
    <col min="3" max="3" width="10.109375" style="187" bestFit="1" customWidth="1"/>
    <col min="4" max="4" width="12.6640625" style="187" customWidth="1"/>
    <col min="5" max="5" width="11.44140625" style="187" customWidth="1"/>
    <col min="6" max="6" width="11.109375" style="187" bestFit="1" customWidth="1"/>
    <col min="7" max="7" width="17" style="187" customWidth="1"/>
    <col min="8" max="8" width="9.109375" style="187"/>
    <col min="9" max="9" width="6.33203125" style="187" customWidth="1"/>
    <col min="10" max="10" width="9.109375" style="187"/>
    <col min="11" max="11" width="9.6640625" style="187" bestFit="1" customWidth="1"/>
    <col min="12" max="16384" width="9.109375" style="187"/>
  </cols>
  <sheetData>
    <row r="1" spans="1:9" x14ac:dyDescent="0.25">
      <c r="A1" s="353" t="s">
        <v>287</v>
      </c>
      <c r="B1" s="354"/>
      <c r="C1" s="355"/>
      <c r="D1" s="356"/>
      <c r="E1" s="356"/>
    </row>
    <row r="2" spans="1:9" ht="14.4" thickBot="1" x14ac:dyDescent="0.3">
      <c r="A2" s="184"/>
      <c r="B2" s="213"/>
      <c r="C2" s="184"/>
      <c r="D2" s="184"/>
      <c r="E2" s="184"/>
    </row>
    <row r="3" spans="1:9" ht="15" customHeight="1" thickBot="1" x14ac:dyDescent="0.3">
      <c r="A3" s="447" t="s">
        <v>288</v>
      </c>
      <c r="B3" s="448"/>
      <c r="C3" s="448"/>
      <c r="D3" s="449"/>
      <c r="E3" s="184"/>
    </row>
    <row r="4" spans="1:9" x14ac:dyDescent="0.25">
      <c r="A4" s="256" t="s">
        <v>289</v>
      </c>
      <c r="B4" s="184" t="s">
        <v>290</v>
      </c>
      <c r="C4" s="184" t="s">
        <v>60</v>
      </c>
      <c r="D4" s="257" t="s">
        <v>291</v>
      </c>
      <c r="E4" s="184"/>
    </row>
    <row r="5" spans="1:9" ht="14.4" x14ac:dyDescent="0.3">
      <c r="A5" s="339">
        <v>0</v>
      </c>
      <c r="B5" s="340">
        <v>16320</v>
      </c>
      <c r="C5" s="259">
        <v>0</v>
      </c>
      <c r="D5" s="260">
        <v>0</v>
      </c>
      <c r="E5" s="258"/>
    </row>
    <row r="6" spans="1:9" ht="14.4" x14ac:dyDescent="0.3">
      <c r="A6" s="341">
        <f>B5</f>
        <v>16320</v>
      </c>
      <c r="B6" s="342">
        <v>28800</v>
      </c>
      <c r="C6" s="261">
        <v>0.25</v>
      </c>
      <c r="D6" s="260">
        <f>(B6-A6)*C6</f>
        <v>3120</v>
      </c>
      <c r="E6" s="258"/>
    </row>
    <row r="7" spans="1:9" ht="14.4" x14ac:dyDescent="0.3">
      <c r="A7" s="341">
        <f>B6</f>
        <v>28800</v>
      </c>
      <c r="B7" s="342">
        <v>49840</v>
      </c>
      <c r="C7" s="261">
        <v>0.4</v>
      </c>
      <c r="D7" s="260">
        <f>(B7-A7)*C7</f>
        <v>8416</v>
      </c>
      <c r="E7" s="258"/>
    </row>
    <row r="8" spans="1:9" ht="15" thickBot="1" x14ac:dyDescent="0.35">
      <c r="A8" s="343">
        <f>+B7</f>
        <v>49840</v>
      </c>
      <c r="B8" s="344" t="s">
        <v>292</v>
      </c>
      <c r="C8" s="262">
        <v>0.5</v>
      </c>
      <c r="D8" s="345"/>
      <c r="E8" s="258"/>
    </row>
    <row r="9" spans="1:9" x14ac:dyDescent="0.25">
      <c r="A9" s="184"/>
      <c r="B9" s="184"/>
      <c r="C9" s="184"/>
      <c r="D9" s="184"/>
      <c r="E9" s="184"/>
    </row>
    <row r="10" spans="1:9" x14ac:dyDescent="0.25">
      <c r="A10" s="184"/>
      <c r="B10" s="184"/>
      <c r="C10" s="184"/>
      <c r="D10" s="184"/>
      <c r="E10" s="184"/>
    </row>
    <row r="11" spans="1:9" x14ac:dyDescent="0.25">
      <c r="A11" s="184"/>
      <c r="B11" s="184"/>
      <c r="C11" s="184"/>
      <c r="D11" s="184"/>
      <c r="E11" s="184"/>
    </row>
    <row r="12" spans="1:9" x14ac:dyDescent="0.25">
      <c r="A12" s="402" t="s">
        <v>293</v>
      </c>
      <c r="B12" s="403"/>
      <c r="C12" s="184"/>
      <c r="D12" s="184"/>
      <c r="E12" s="402" t="s">
        <v>294</v>
      </c>
      <c r="F12" s="403"/>
      <c r="G12" s="184"/>
      <c r="H12" s="184"/>
      <c r="I12" s="184"/>
    </row>
    <row r="13" spans="1:9" x14ac:dyDescent="0.25">
      <c r="A13" s="184" t="s">
        <v>295</v>
      </c>
      <c r="B13" s="184"/>
      <c r="C13" s="263">
        <f>'VI) Income Statement'!B25</f>
        <v>0</v>
      </c>
      <c r="D13" s="184"/>
      <c r="E13" s="184" t="s">
        <v>295</v>
      </c>
      <c r="F13" s="184"/>
      <c r="G13" s="263">
        <f>'VI) Income Statement'!C25</f>
        <v>0</v>
      </c>
      <c r="H13" s="184"/>
      <c r="I13" s="184"/>
    </row>
    <row r="14" spans="1:9" x14ac:dyDescent="0.25">
      <c r="A14" s="184"/>
      <c r="B14" s="184"/>
      <c r="C14" s="184"/>
      <c r="D14" s="184"/>
      <c r="E14" s="184"/>
      <c r="F14" s="184"/>
      <c r="G14" s="184"/>
      <c r="H14" s="184"/>
      <c r="I14" s="184"/>
    </row>
    <row r="15" spans="1:9" x14ac:dyDescent="0.25">
      <c r="A15" s="184" t="s">
        <v>289</v>
      </c>
      <c r="B15" s="184" t="s">
        <v>290</v>
      </c>
      <c r="C15" s="184"/>
      <c r="D15" s="184"/>
      <c r="E15" s="184" t="s">
        <v>289</v>
      </c>
      <c r="F15" s="184" t="s">
        <v>290</v>
      </c>
      <c r="G15" s="184"/>
      <c r="H15" s="184"/>
      <c r="I15" s="184"/>
    </row>
    <row r="16" spans="1:9" ht="14.4" x14ac:dyDescent="0.3">
      <c r="A16" s="339">
        <f>A5</f>
        <v>0</v>
      </c>
      <c r="B16" s="340">
        <f>B5</f>
        <v>16320</v>
      </c>
      <c r="C16" s="227">
        <v>0</v>
      </c>
      <c r="D16" s="184"/>
      <c r="E16" s="340">
        <f>A5</f>
        <v>0</v>
      </c>
      <c r="F16" s="340">
        <f>B5</f>
        <v>16320</v>
      </c>
      <c r="G16" s="227">
        <v>0</v>
      </c>
      <c r="H16" s="184"/>
      <c r="I16" s="184"/>
    </row>
    <row r="17" spans="1:9" ht="14.4" x14ac:dyDescent="0.3">
      <c r="A17" s="339">
        <f>A6</f>
        <v>16320</v>
      </c>
      <c r="B17" s="342">
        <f>IF($C$13&lt;A17,A17,IF($C$13&lt;B6,$C$13,B6))</f>
        <v>16320</v>
      </c>
      <c r="C17" s="227">
        <f>(B17-A17)*C6</f>
        <v>0</v>
      </c>
      <c r="D17" s="184"/>
      <c r="E17" s="340">
        <f>A6</f>
        <v>16320</v>
      </c>
      <c r="F17" s="342">
        <f>IF($G$13&lt;E17,E17,IF($G$13&lt;B6,$G$13,B6))</f>
        <v>16320</v>
      </c>
      <c r="G17" s="227">
        <f>(F17-E17)*C6</f>
        <v>0</v>
      </c>
      <c r="H17" s="184"/>
      <c r="I17" s="184"/>
    </row>
    <row r="18" spans="1:9" ht="14.4" x14ac:dyDescent="0.3">
      <c r="A18" s="339">
        <f>A7</f>
        <v>28800</v>
      </c>
      <c r="B18" s="342">
        <f>IF($C$13&lt;A18,A18,IF($C$13&lt;B7,$C$13,B7))</f>
        <v>28800</v>
      </c>
      <c r="C18" s="227">
        <f>(B18-A18)*C7</f>
        <v>0</v>
      </c>
      <c r="D18" s="184"/>
      <c r="E18" s="340">
        <f>A7</f>
        <v>28800</v>
      </c>
      <c r="F18" s="342">
        <f>IF($G$13&lt;E18,E18,IF($G$13&lt;B7,$G$13,B7))</f>
        <v>28800</v>
      </c>
      <c r="G18" s="227">
        <f>(F18-E18)*C7</f>
        <v>0</v>
      </c>
      <c r="H18" s="184"/>
      <c r="I18" s="184"/>
    </row>
    <row r="19" spans="1:9" ht="14.4" x14ac:dyDescent="0.3">
      <c r="A19" s="339">
        <f t="shared" ref="A19" si="0">A8</f>
        <v>49840</v>
      </c>
      <c r="B19" s="342">
        <f>IF($C$13&lt;A19,A19,IF($C$13&lt;B8,$C$13,B8))</f>
        <v>49840</v>
      </c>
      <c r="C19" s="227">
        <f>(B19-A19)*C8</f>
        <v>0</v>
      </c>
      <c r="D19" s="184"/>
      <c r="E19" s="340">
        <f t="shared" ref="E19" si="1">A8</f>
        <v>49840</v>
      </c>
      <c r="F19" s="342">
        <f>IF($G$13&lt;E19,E19,IF($G$13&lt;B8,$G$13,B8))</f>
        <v>49840</v>
      </c>
      <c r="G19" s="227">
        <f>(F19-E19)*C8</f>
        <v>0</v>
      </c>
      <c r="H19" s="184"/>
      <c r="I19" s="184"/>
    </row>
    <row r="20" spans="1:9" x14ac:dyDescent="0.25">
      <c r="A20" s="184"/>
      <c r="B20" s="184"/>
      <c r="C20" s="184"/>
      <c r="D20" s="184"/>
      <c r="E20" s="184"/>
      <c r="F20" s="184"/>
      <c r="G20" s="184"/>
      <c r="H20" s="184"/>
      <c r="I20" s="184"/>
    </row>
    <row r="21" spans="1:9" x14ac:dyDescent="0.25">
      <c r="A21" s="404" t="s">
        <v>14</v>
      </c>
      <c r="B21" s="405"/>
      <c r="C21" s="406">
        <f>SUM(C16:C20)</f>
        <v>0</v>
      </c>
      <c r="D21" s="184"/>
      <c r="E21" s="404" t="s">
        <v>14</v>
      </c>
      <c r="F21" s="405"/>
      <c r="G21" s="406">
        <f>SUM(G16:G20)</f>
        <v>0</v>
      </c>
      <c r="H21" s="184"/>
      <c r="I21" s="184"/>
    </row>
    <row r="22" spans="1:9" x14ac:dyDescent="0.25">
      <c r="A22" s="184"/>
      <c r="B22" s="184"/>
      <c r="C22" s="184"/>
      <c r="D22" s="184"/>
      <c r="E22" s="184"/>
      <c r="F22" s="184"/>
      <c r="G22" s="184"/>
      <c r="H22" s="184"/>
      <c r="I22" s="184"/>
    </row>
    <row r="23" spans="1:9" s="142" customFormat="1" x14ac:dyDescent="0.25">
      <c r="A23" s="142" t="s">
        <v>296</v>
      </c>
    </row>
    <row r="24" spans="1:9" x14ac:dyDescent="0.25">
      <c r="A24" s="142" t="s">
        <v>297</v>
      </c>
    </row>
    <row r="36" spans="1:5" x14ac:dyDescent="0.25">
      <c r="A36" s="184"/>
      <c r="B36" s="184"/>
      <c r="C36" s="184"/>
      <c r="D36" s="184"/>
      <c r="E36" s="184"/>
    </row>
    <row r="37" spans="1:5" x14ac:dyDescent="0.25">
      <c r="A37" s="184"/>
      <c r="B37" s="184"/>
      <c r="C37" s="184"/>
      <c r="D37" s="184"/>
      <c r="E37" s="184"/>
    </row>
    <row r="38" spans="1:5" x14ac:dyDescent="0.25">
      <c r="A38" s="184"/>
      <c r="B38" s="184"/>
      <c r="C38" s="184"/>
      <c r="D38" s="184"/>
      <c r="E38" s="184"/>
    </row>
    <row r="39" spans="1:5" x14ac:dyDescent="0.25">
      <c r="A39" s="184"/>
      <c r="B39" s="184"/>
      <c r="C39" s="184"/>
      <c r="D39" s="184"/>
      <c r="E39" s="184"/>
    </row>
    <row r="40" spans="1:5" x14ac:dyDescent="0.25">
      <c r="A40" s="184"/>
      <c r="B40" s="184"/>
      <c r="C40" s="184"/>
      <c r="D40" s="184"/>
      <c r="E40" s="184"/>
    </row>
    <row r="41" spans="1:5" x14ac:dyDescent="0.25">
      <c r="A41" s="184"/>
      <c r="B41" s="184"/>
      <c r="C41" s="184"/>
      <c r="D41" s="184"/>
      <c r="E41" s="184"/>
    </row>
    <row r="151" spans="14:14" x14ac:dyDescent="0.25">
      <c r="N151" s="187" t="s">
        <v>53</v>
      </c>
    </row>
    <row r="464" spans="2:2" x14ac:dyDescent="0.25">
      <c r="B464" s="187" t="s">
        <v>54</v>
      </c>
    </row>
    <row r="466" spans="2:2" x14ac:dyDescent="0.25">
      <c r="B466" s="187" t="s">
        <v>55</v>
      </c>
    </row>
  </sheetData>
  <mergeCells count="1">
    <mergeCell ref="A3:D3"/>
  </mergeCells>
  <pageMargins left="0.31496062992125984" right="0.31496062992125984" top="0.31496062992125984" bottom="0.31496062992125984" header="0.19685039370078741" footer="0.31496062992125984"/>
  <pageSetup paperSize="9" orientation="landscape" r:id="rId1"/>
  <headerFooter>
    <oddHeader>&amp;R&amp;G</oddHeader>
    <oddFooter>&amp;L&amp;"-,Italique"Plan Financier - Aperçu&amp;C&amp;"-,Italique"(c) Dreams Lab - Partena Professional&amp;R&amp;"-,Italique"Tous droits réservés.</oddFooter>
  </headerFooter>
  <rowBreaks count="1" manualBreakCount="1">
    <brk id="37" max="1638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>
    <tabColor theme="7" tint="0.79998168889431442"/>
    <pageSetUpPr fitToPage="1"/>
  </sheetPr>
  <dimension ref="A1:L40"/>
  <sheetViews>
    <sheetView topLeftCell="A18" zoomScaleNormal="100" workbookViewId="0">
      <selection activeCell="M32" sqref="M32"/>
    </sheetView>
  </sheetViews>
  <sheetFormatPr defaultColWidth="9.109375" defaultRowHeight="13.8" x14ac:dyDescent="0.25"/>
  <cols>
    <col min="1" max="1" width="10.44140625" style="142" customWidth="1"/>
    <col min="2" max="2" width="13.109375" style="142" customWidth="1"/>
    <col min="3" max="3" width="14" style="142" customWidth="1"/>
    <col min="4" max="4" width="13.109375" style="142" bestFit="1" customWidth="1"/>
    <col min="5" max="5" width="12.6640625" style="142" customWidth="1"/>
    <col min="6" max="6" width="13.109375" style="142" customWidth="1"/>
    <col min="7" max="7" width="14.44140625" style="142" bestFit="1" customWidth="1"/>
    <col min="8" max="9" width="12.88671875" style="142" customWidth="1"/>
    <col min="10" max="11" width="14.33203125" style="142" customWidth="1"/>
    <col min="12" max="12" width="14.88671875" style="142" customWidth="1"/>
    <col min="13" max="16384" width="9.109375" style="142"/>
  </cols>
  <sheetData>
    <row r="1" spans="1:11" ht="14.4" thickBot="1" x14ac:dyDescent="0.3">
      <c r="A1" s="460" t="s">
        <v>298</v>
      </c>
      <c r="B1" s="461"/>
      <c r="C1" s="462"/>
    </row>
    <row r="2" spans="1:11" x14ac:dyDescent="0.25">
      <c r="E2" s="306" t="str">
        <f>'I) Investments'!A3</f>
        <v>Year 1</v>
      </c>
      <c r="F2" s="307" t="str">
        <f>'I) Investments'!A17</f>
        <v>Year 2</v>
      </c>
    </row>
    <row r="3" spans="1:11" ht="14.4" thickBot="1" x14ac:dyDescent="0.3"/>
    <row r="4" spans="1:11" ht="14.4" thickBot="1" x14ac:dyDescent="0.3">
      <c r="A4" s="142" t="s">
        <v>299</v>
      </c>
      <c r="E4" s="308"/>
      <c r="F4" s="308"/>
    </row>
    <row r="5" spans="1:11" ht="14.4" thickBot="1" x14ac:dyDescent="0.3"/>
    <row r="6" spans="1:11" ht="14.4" thickBot="1" x14ac:dyDescent="0.3">
      <c r="A6" s="142" t="s">
        <v>300</v>
      </c>
      <c r="E6" s="309">
        <f>'Fiscal break-even point'!C21/12</f>
        <v>0</v>
      </c>
      <c r="F6" s="309">
        <f>'Fiscal break-even point'!G21/12</f>
        <v>0</v>
      </c>
    </row>
    <row r="7" spans="1:11" x14ac:dyDescent="0.25">
      <c r="A7" s="310" t="s">
        <v>301</v>
      </c>
    </row>
    <row r="8" spans="1:11" ht="14.4" thickBot="1" x14ac:dyDescent="0.3">
      <c r="A8" s="310"/>
    </row>
    <row r="9" spans="1:11" ht="15" thickTop="1" thickBot="1" x14ac:dyDescent="0.3">
      <c r="A9" s="213" t="s">
        <v>302</v>
      </c>
      <c r="E9" s="311" t="e">
        <f>('VI) Income Statement'!B12-'VI) Income Statement'!B30+12*'VIII) Break-Even Turnover'!E4+('VIII) Break-Even Turnover'!E4*12*0.205-'IV) Fixed Costs'!B49)-'VI) Income Statement'!B15+'VI) Income Statement'!B20)/SUM('III) Revenue &amp; variable costs'!I6:I13)</f>
        <v>#DIV/0!</v>
      </c>
      <c r="F9" s="311" t="e">
        <f>('VI) Income Statement'!C12-'VI) Income Statement'!C30+12*'VIII) Break-Even Turnover'!F4+(F4*12*0.205-'IV) Fixed Costs'!C49)-'VI) Income Statement'!C15+'VI) Income Statement'!C20)/SUM('III) Revenue &amp; variable costs'!I19:I26)</f>
        <v>#DIV/0!</v>
      </c>
      <c r="H9" s="311">
        <f>+'III) Revenue &amp; variable costs'!F14</f>
        <v>0</v>
      </c>
      <c r="I9" s="311">
        <f>+'III) Revenue &amp; variable costs'!F27</f>
        <v>0</v>
      </c>
      <c r="J9" s="312" t="s">
        <v>303</v>
      </c>
      <c r="K9" s="312"/>
    </row>
    <row r="10" spans="1:11" ht="15.75" customHeight="1" thickTop="1" x14ac:dyDescent="0.25">
      <c r="A10" s="313"/>
      <c r="B10" s="314"/>
      <c r="C10" s="314"/>
      <c r="D10" s="314"/>
      <c r="E10" s="314"/>
      <c r="F10" s="314"/>
      <c r="G10" s="310"/>
      <c r="H10" s="310" t="s">
        <v>24</v>
      </c>
      <c r="I10" s="310" t="s">
        <v>41</v>
      </c>
    </row>
    <row r="11" spans="1:11" ht="15" customHeight="1" thickBot="1" x14ac:dyDescent="0.3">
      <c r="A11" s="316" t="s">
        <v>304</v>
      </c>
      <c r="B11" s="317"/>
      <c r="E11" s="315"/>
      <c r="G11" s="318"/>
      <c r="H11" s="318"/>
      <c r="I11" s="318"/>
    </row>
    <row r="12" spans="1:11" ht="15" customHeight="1" x14ac:dyDescent="0.25">
      <c r="A12" s="319"/>
      <c r="B12" s="319"/>
      <c r="E12" s="315"/>
      <c r="G12" s="318"/>
      <c r="H12" s="318"/>
      <c r="I12" s="318"/>
    </row>
    <row r="13" spans="1:11" x14ac:dyDescent="0.25">
      <c r="A13" s="463" t="s">
        <v>305</v>
      </c>
      <c r="B13" s="464"/>
      <c r="C13" s="464"/>
      <c r="D13" s="464"/>
      <c r="E13" s="320">
        <v>0</v>
      </c>
      <c r="G13" s="315"/>
    </row>
    <row r="14" spans="1:11" x14ac:dyDescent="0.25">
      <c r="A14" s="463" t="s">
        <v>306</v>
      </c>
      <c r="B14" s="464"/>
      <c r="C14" s="464"/>
      <c r="D14" s="464"/>
      <c r="E14" s="320">
        <v>0</v>
      </c>
    </row>
    <row r="15" spans="1:11" x14ac:dyDescent="0.25">
      <c r="A15" s="465" t="s">
        <v>307</v>
      </c>
      <c r="B15" s="466"/>
      <c r="C15" s="466"/>
      <c r="D15" s="466"/>
      <c r="E15" s="320">
        <v>0</v>
      </c>
    </row>
    <row r="16" spans="1:11" x14ac:dyDescent="0.25">
      <c r="A16" s="321"/>
      <c r="B16" s="321"/>
      <c r="C16" s="321"/>
      <c r="D16" s="321"/>
    </row>
    <row r="18" spans="1:12" ht="14.4" thickBot="1" x14ac:dyDescent="0.3">
      <c r="A18" s="452" t="s">
        <v>308</v>
      </c>
      <c r="B18" s="452"/>
      <c r="C18" s="452"/>
    </row>
    <row r="20" spans="1:12" x14ac:dyDescent="0.25">
      <c r="A20" s="330"/>
      <c r="B20" s="330"/>
      <c r="C20" s="330"/>
      <c r="E20" s="453" t="s">
        <v>309</v>
      </c>
      <c r="F20" s="454"/>
      <c r="G20" s="376" t="s">
        <v>310</v>
      </c>
      <c r="H20" s="374" t="s">
        <v>311</v>
      </c>
      <c r="I20" s="374" t="s">
        <v>312</v>
      </c>
      <c r="J20" s="374" t="s">
        <v>313</v>
      </c>
      <c r="K20" s="374" t="s">
        <v>314</v>
      </c>
      <c r="L20" s="374" t="s">
        <v>315</v>
      </c>
    </row>
    <row r="21" spans="1:12" x14ac:dyDescent="0.25">
      <c r="A21" s="330"/>
      <c r="B21" s="330"/>
      <c r="C21" s="330"/>
      <c r="E21" s="458">
        <f>'III) Revenue &amp; variable costs'!A6</f>
        <v>0</v>
      </c>
      <c r="F21" s="459"/>
      <c r="G21" s="329" t="e">
        <f>$E$9*'III) Revenue &amp; variable costs'!H6</f>
        <v>#DIV/0!</v>
      </c>
      <c r="H21" s="328" t="e">
        <f>$A$25*'III) Revenue &amp; variable costs'!H6</f>
        <v>#DIV/0!</v>
      </c>
      <c r="I21" s="328" t="e">
        <f>$B$25*'III) Revenue &amp; variable costs'!H6</f>
        <v>#DIV/0!</v>
      </c>
      <c r="J21" s="328" t="e">
        <f>$C$25*'III) Revenue &amp; variable costs'!H6</f>
        <v>#DIV/0!</v>
      </c>
      <c r="K21" s="331">
        <f>IF(E21=0,0,H21/'III) Revenue &amp; variable costs'!D6)</f>
        <v>0</v>
      </c>
      <c r="L21" s="331">
        <f>IF(E21=0,0,J21/'III) Revenue &amp; variable costs'!D6)</f>
        <v>0</v>
      </c>
    </row>
    <row r="22" spans="1:12" ht="14.4" thickBot="1" x14ac:dyDescent="0.3">
      <c r="E22" s="458">
        <f>'III) Revenue &amp; variable costs'!A7</f>
        <v>0</v>
      </c>
      <c r="F22" s="459"/>
      <c r="G22" s="329" t="e">
        <f>$E$9*'III) Revenue &amp; variable costs'!H7</f>
        <v>#DIV/0!</v>
      </c>
      <c r="H22" s="328" t="e">
        <f>$A$25*'III) Revenue &amp; variable costs'!H7</f>
        <v>#DIV/0!</v>
      </c>
      <c r="I22" s="328" t="e">
        <f>$B$25*'III) Revenue &amp; variable costs'!H7</f>
        <v>#DIV/0!</v>
      </c>
      <c r="J22" s="328" t="e">
        <f>$C$25*'III) Revenue &amp; variable costs'!H7</f>
        <v>#DIV/0!</v>
      </c>
      <c r="K22" s="331">
        <f>IF(E22=0,0,H22/'III) Revenue &amp; variable costs'!D7)</f>
        <v>0</v>
      </c>
      <c r="L22" s="331">
        <f>IF(E22=0,0,J22/'III) Revenue &amp; variable costs'!D7)</f>
        <v>0</v>
      </c>
    </row>
    <row r="23" spans="1:12" x14ac:dyDescent="0.25">
      <c r="A23" s="455" t="s">
        <v>316</v>
      </c>
      <c r="B23" s="456"/>
      <c r="C23" s="457"/>
      <c r="E23" s="458">
        <f>'III) Revenue &amp; variable costs'!A8</f>
        <v>0</v>
      </c>
      <c r="F23" s="459"/>
      <c r="G23" s="329" t="e">
        <f>$E$9*'III) Revenue &amp; variable costs'!H8</f>
        <v>#DIV/0!</v>
      </c>
      <c r="H23" s="328" t="e">
        <f>$A$25*'III) Revenue &amp; variable costs'!H8</f>
        <v>#DIV/0!</v>
      </c>
      <c r="I23" s="328" t="e">
        <f>$B$25*'III) Revenue &amp; variable costs'!H8</f>
        <v>#DIV/0!</v>
      </c>
      <c r="J23" s="328" t="e">
        <f>$C$25*'III) Revenue &amp; variable costs'!H8</f>
        <v>#DIV/0!</v>
      </c>
      <c r="K23" s="331">
        <f>IF(E23=0,0,H23/'III) Revenue &amp; variable costs'!D8)</f>
        <v>0</v>
      </c>
      <c r="L23" s="331">
        <f>IF(E23=0,0,J23/'III) Revenue &amp; variable costs'!D8)</f>
        <v>0</v>
      </c>
    </row>
    <row r="24" spans="1:12" x14ac:dyDescent="0.25">
      <c r="A24" s="322" t="s">
        <v>311</v>
      </c>
      <c r="B24" s="323" t="s">
        <v>312</v>
      </c>
      <c r="C24" s="324" t="s">
        <v>313</v>
      </c>
      <c r="E24" s="458">
        <f>'III) Revenue &amp; variable costs'!A9</f>
        <v>0</v>
      </c>
      <c r="F24" s="459"/>
      <c r="G24" s="329" t="e">
        <f>$E$9*'III) Revenue &amp; variable costs'!H9</f>
        <v>#DIV/0!</v>
      </c>
      <c r="H24" s="328" t="e">
        <f>$A$25*'III) Revenue &amp; variable costs'!H9</f>
        <v>#DIV/0!</v>
      </c>
      <c r="I24" s="328" t="e">
        <f>$B$25*'III) Revenue &amp; variable costs'!H9</f>
        <v>#DIV/0!</v>
      </c>
      <c r="J24" s="328" t="e">
        <f>$C$25*'III) Revenue &amp; variable costs'!H9</f>
        <v>#DIV/0!</v>
      </c>
      <c r="K24" s="331">
        <f>IF(E24=0,0,H24/'III) Revenue &amp; variable costs'!D9)</f>
        <v>0</v>
      </c>
      <c r="L24" s="331">
        <f>IF(E24=0,0,J24/'III) Revenue &amp; variable costs'!D9)</f>
        <v>0</v>
      </c>
    </row>
    <row r="25" spans="1:12" ht="14.4" thickBot="1" x14ac:dyDescent="0.3">
      <c r="A25" s="325" t="e">
        <f>E9/E13</f>
        <v>#DIV/0!</v>
      </c>
      <c r="B25" s="326" t="e">
        <f>E9/E14</f>
        <v>#DIV/0!</v>
      </c>
      <c r="C25" s="327" t="e">
        <f>E9/(E14*E15)</f>
        <v>#DIV/0!</v>
      </c>
      <c r="E25" s="458">
        <f>'III) Revenue &amp; variable costs'!A10</f>
        <v>0</v>
      </c>
      <c r="F25" s="459"/>
      <c r="G25" s="329" t="e">
        <f>$E$9*'III) Revenue &amp; variable costs'!H10</f>
        <v>#DIV/0!</v>
      </c>
      <c r="H25" s="328" t="e">
        <f>$A$25*'III) Revenue &amp; variable costs'!H10</f>
        <v>#DIV/0!</v>
      </c>
      <c r="I25" s="328" t="e">
        <f>$B$25*'III) Revenue &amp; variable costs'!H10</f>
        <v>#DIV/0!</v>
      </c>
      <c r="J25" s="328" t="e">
        <f>$C$25*'III) Revenue &amp; variable costs'!H10</f>
        <v>#DIV/0!</v>
      </c>
      <c r="K25" s="331">
        <f>IF(E25=0,0,H25/'III) Revenue &amp; variable costs'!D10)</f>
        <v>0</v>
      </c>
      <c r="L25" s="331">
        <f>IF(E25=0,0,J25/'III) Revenue &amp; variable costs'!D10)</f>
        <v>0</v>
      </c>
    </row>
    <row r="26" spans="1:12" x14ac:dyDescent="0.25">
      <c r="E26" s="458">
        <f>'III) Revenue &amp; variable costs'!A11</f>
        <v>0</v>
      </c>
      <c r="F26" s="459"/>
      <c r="G26" s="329" t="e">
        <f>$E$9*'III) Revenue &amp; variable costs'!H11</f>
        <v>#DIV/0!</v>
      </c>
      <c r="H26" s="328" t="e">
        <f>$A$25*'III) Revenue &amp; variable costs'!H11</f>
        <v>#DIV/0!</v>
      </c>
      <c r="I26" s="328" t="e">
        <f>$B$25*'III) Revenue &amp; variable costs'!H11</f>
        <v>#DIV/0!</v>
      </c>
      <c r="J26" s="328" t="e">
        <f>$C$25*'III) Revenue &amp; variable costs'!H11</f>
        <v>#DIV/0!</v>
      </c>
      <c r="K26" s="331">
        <f>IF(E26=0,0,H26/'III) Revenue &amp; variable costs'!D11)</f>
        <v>0</v>
      </c>
      <c r="L26" s="331">
        <f>IF(E26=0,0,J26/'III) Revenue &amp; variable costs'!D11)</f>
        <v>0</v>
      </c>
    </row>
    <row r="27" spans="1:12" x14ac:dyDescent="0.25">
      <c r="E27" s="458">
        <f>'III) Revenue &amp; variable costs'!A12</f>
        <v>0</v>
      </c>
      <c r="F27" s="459"/>
      <c r="G27" s="329" t="e">
        <f>$E$9*'III) Revenue &amp; variable costs'!H12</f>
        <v>#DIV/0!</v>
      </c>
      <c r="H27" s="328" t="e">
        <f>$A$25*'III) Revenue &amp; variable costs'!H12</f>
        <v>#DIV/0!</v>
      </c>
      <c r="I27" s="328" t="e">
        <f>$B$25*'III) Revenue &amp; variable costs'!H12</f>
        <v>#DIV/0!</v>
      </c>
      <c r="J27" s="328" t="e">
        <f>$C$25*'III) Revenue &amp; variable costs'!H12</f>
        <v>#DIV/0!</v>
      </c>
      <c r="K27" s="331">
        <f>IF(E27=0,0,H27/'III) Revenue &amp; variable costs'!D12)</f>
        <v>0</v>
      </c>
      <c r="L27" s="331">
        <f>IF(E27=0,0,J27/'III) Revenue &amp; variable costs'!D12)</f>
        <v>0</v>
      </c>
    </row>
    <row r="28" spans="1:12" x14ac:dyDescent="0.25">
      <c r="E28" s="458">
        <f>'III) Revenue &amp; variable costs'!A13</f>
        <v>0</v>
      </c>
      <c r="F28" s="459"/>
      <c r="G28" s="329" t="e">
        <f>$E$9*'III) Revenue &amp; variable costs'!H13</f>
        <v>#DIV/0!</v>
      </c>
      <c r="H28" s="328" t="e">
        <f>$A$25*'III) Revenue &amp; variable costs'!H13</f>
        <v>#DIV/0!</v>
      </c>
      <c r="I28" s="328" t="e">
        <f>$B$25*'III) Revenue &amp; variable costs'!H13</f>
        <v>#DIV/0!</v>
      </c>
      <c r="J28" s="328" t="e">
        <f>$C$25*'III) Revenue &amp; variable costs'!H13</f>
        <v>#DIV/0!</v>
      </c>
      <c r="K28" s="331">
        <f>IF(E28=0,0,H28/'III) Revenue &amp; variable costs'!D13)</f>
        <v>0</v>
      </c>
      <c r="L28" s="331">
        <f>IF(E28=0,0,J28/'III) Revenue &amp; variable costs'!D13)</f>
        <v>0</v>
      </c>
    </row>
    <row r="30" spans="1:12" ht="14.4" thickBot="1" x14ac:dyDescent="0.3">
      <c r="A30" s="452" t="s">
        <v>317</v>
      </c>
      <c r="B30" s="452"/>
      <c r="C30" s="452"/>
      <c r="G30" s="318"/>
      <c r="H30" s="318"/>
      <c r="I30" s="318"/>
    </row>
    <row r="31" spans="1:12" x14ac:dyDescent="0.25">
      <c r="G31" s="318"/>
      <c r="H31" s="318"/>
      <c r="I31" s="318"/>
    </row>
    <row r="32" spans="1:12" x14ac:dyDescent="0.25">
      <c r="E32" s="453" t="s">
        <v>309</v>
      </c>
      <c r="F32" s="454"/>
      <c r="G32" s="376" t="s">
        <v>310</v>
      </c>
      <c r="H32" s="374" t="s">
        <v>311</v>
      </c>
      <c r="I32" s="374" t="s">
        <v>312</v>
      </c>
      <c r="J32" s="374" t="s">
        <v>313</v>
      </c>
      <c r="K32" s="374" t="s">
        <v>314</v>
      </c>
      <c r="L32" s="374" t="s">
        <v>315</v>
      </c>
    </row>
    <row r="33" spans="1:12" x14ac:dyDescent="0.25">
      <c r="E33" s="450">
        <f>'III) Revenue &amp; variable costs'!A19</f>
        <v>0</v>
      </c>
      <c r="F33" s="451"/>
      <c r="G33" s="329" t="e">
        <f>$F$9*'III) Revenue &amp; variable costs'!H19</f>
        <v>#DIV/0!</v>
      </c>
      <c r="H33" s="335" t="e">
        <f>$A$37*'III) Revenue &amp; variable costs'!H19</f>
        <v>#DIV/0!</v>
      </c>
      <c r="I33" s="335" t="e">
        <f>$B$37*'III) Revenue &amp; variable costs'!H19</f>
        <v>#DIV/0!</v>
      </c>
      <c r="J33" s="335" t="e">
        <f>$C$37*'III) Revenue &amp; variable costs'!H19</f>
        <v>#DIV/0!</v>
      </c>
      <c r="K33" s="331">
        <f>IF(E33=0,0,H33/'III) Revenue &amp; variable costs'!D19)</f>
        <v>0</v>
      </c>
      <c r="L33" s="331">
        <f>IF(E33=0,0,J33/'III) Revenue &amp; variable costs'!D19)</f>
        <v>0</v>
      </c>
    </row>
    <row r="34" spans="1:12" ht="14.4" thickBot="1" x14ac:dyDescent="0.3">
      <c r="E34" s="450">
        <f>'III) Revenue &amp; variable costs'!A20</f>
        <v>0</v>
      </c>
      <c r="F34" s="451"/>
      <c r="G34" s="329" t="e">
        <f>$F$9*'III) Revenue &amp; variable costs'!H20</f>
        <v>#DIV/0!</v>
      </c>
      <c r="H34" s="335" t="e">
        <f>$A$37*'III) Revenue &amp; variable costs'!H20</f>
        <v>#DIV/0!</v>
      </c>
      <c r="I34" s="335" t="e">
        <f>$B$37*'III) Revenue &amp; variable costs'!H20</f>
        <v>#DIV/0!</v>
      </c>
      <c r="J34" s="335" t="e">
        <f>$C$37*'III) Revenue &amp; variable costs'!H20</f>
        <v>#DIV/0!</v>
      </c>
      <c r="K34" s="331">
        <f>IF(E34=0,0,H34/'III) Revenue &amp; variable costs'!D20)</f>
        <v>0</v>
      </c>
      <c r="L34" s="331">
        <f>IF(E34=0,0,J34/'III) Revenue &amp; variable costs'!D20)</f>
        <v>0</v>
      </c>
    </row>
    <row r="35" spans="1:12" x14ac:dyDescent="0.25">
      <c r="A35" s="455" t="s">
        <v>316</v>
      </c>
      <c r="B35" s="456"/>
      <c r="C35" s="457"/>
      <c r="E35" s="450">
        <f>'III) Revenue &amp; variable costs'!A21</f>
        <v>0</v>
      </c>
      <c r="F35" s="451"/>
      <c r="G35" s="329" t="e">
        <f>$F$9*'III) Revenue &amp; variable costs'!H21</f>
        <v>#DIV/0!</v>
      </c>
      <c r="H35" s="335" t="e">
        <f>$A$37*'III) Revenue &amp; variable costs'!H21</f>
        <v>#DIV/0!</v>
      </c>
      <c r="I35" s="335" t="e">
        <f>$B$37*'III) Revenue &amp; variable costs'!H21</f>
        <v>#DIV/0!</v>
      </c>
      <c r="J35" s="335" t="e">
        <f>$C$37*'III) Revenue &amp; variable costs'!H21</f>
        <v>#DIV/0!</v>
      </c>
      <c r="K35" s="331">
        <f>IF(E35=0,0,H35/'III) Revenue &amp; variable costs'!D21)</f>
        <v>0</v>
      </c>
      <c r="L35" s="331">
        <f>IF(E35=0,0,J35/'III) Revenue &amp; variable costs'!D21)</f>
        <v>0</v>
      </c>
    </row>
    <row r="36" spans="1:12" x14ac:dyDescent="0.25">
      <c r="A36" s="322" t="s">
        <v>311</v>
      </c>
      <c r="B36" s="323" t="s">
        <v>312</v>
      </c>
      <c r="C36" s="324" t="s">
        <v>313</v>
      </c>
      <c r="E36" s="450">
        <f>'III) Revenue &amp; variable costs'!A22</f>
        <v>0</v>
      </c>
      <c r="F36" s="451"/>
      <c r="G36" s="329" t="e">
        <f>$F$9*'III) Revenue &amp; variable costs'!H22</f>
        <v>#DIV/0!</v>
      </c>
      <c r="H36" s="335" t="e">
        <f>$A$37*'III) Revenue &amp; variable costs'!H22</f>
        <v>#DIV/0!</v>
      </c>
      <c r="I36" s="335" t="e">
        <f>$B$37*'III) Revenue &amp; variable costs'!H22</f>
        <v>#DIV/0!</v>
      </c>
      <c r="J36" s="335" t="e">
        <f>$C$37*'III) Revenue &amp; variable costs'!H22</f>
        <v>#DIV/0!</v>
      </c>
      <c r="K36" s="331">
        <f>IF(E36=0,0,H36/'III) Revenue &amp; variable costs'!D22)</f>
        <v>0</v>
      </c>
      <c r="L36" s="331">
        <f>IF(E36=0,0,J36/'III) Revenue &amp; variable costs'!D22)</f>
        <v>0</v>
      </c>
    </row>
    <row r="37" spans="1:12" ht="14.4" thickBot="1" x14ac:dyDescent="0.3">
      <c r="A37" s="332" t="e">
        <f>F9/E13</f>
        <v>#DIV/0!</v>
      </c>
      <c r="B37" s="333" t="e">
        <f>F9/E14</f>
        <v>#DIV/0!</v>
      </c>
      <c r="C37" s="334" t="e">
        <f>F9/(E15*E14)</f>
        <v>#DIV/0!</v>
      </c>
      <c r="E37" s="450">
        <f>'III) Revenue &amp; variable costs'!A23</f>
        <v>0</v>
      </c>
      <c r="F37" s="451"/>
      <c r="G37" s="329" t="e">
        <f>$F$9*'III) Revenue &amp; variable costs'!H23</f>
        <v>#DIV/0!</v>
      </c>
      <c r="H37" s="335" t="e">
        <f>$A$37*'III) Revenue &amp; variable costs'!H23</f>
        <v>#DIV/0!</v>
      </c>
      <c r="I37" s="335" t="e">
        <f>$B$37*'III) Revenue &amp; variable costs'!H23</f>
        <v>#DIV/0!</v>
      </c>
      <c r="J37" s="335" t="e">
        <f>$C$37*'III) Revenue &amp; variable costs'!H23</f>
        <v>#DIV/0!</v>
      </c>
      <c r="K37" s="331">
        <f>IF(E37=0,0,H37/'III) Revenue &amp; variable costs'!D23)</f>
        <v>0</v>
      </c>
      <c r="L37" s="331">
        <f>IF(E37=0,0,J37/'III) Revenue &amp; variable costs'!D23)</f>
        <v>0</v>
      </c>
    </row>
    <row r="38" spans="1:12" x14ac:dyDescent="0.25">
      <c r="E38" s="450">
        <f>'III) Revenue &amp; variable costs'!A24</f>
        <v>0</v>
      </c>
      <c r="F38" s="451"/>
      <c r="G38" s="329" t="e">
        <f>$F$9*'III) Revenue &amp; variable costs'!H24</f>
        <v>#DIV/0!</v>
      </c>
      <c r="H38" s="335" t="e">
        <f>$A$37*'III) Revenue &amp; variable costs'!H24</f>
        <v>#DIV/0!</v>
      </c>
      <c r="I38" s="335" t="e">
        <f>$B$37*'III) Revenue &amp; variable costs'!H24</f>
        <v>#DIV/0!</v>
      </c>
      <c r="J38" s="335" t="e">
        <f>$C$37*'III) Revenue &amp; variable costs'!H24</f>
        <v>#DIV/0!</v>
      </c>
      <c r="K38" s="331">
        <f>IF(E38=0,0,H38/'III) Revenue &amp; variable costs'!D23)</f>
        <v>0</v>
      </c>
      <c r="L38" s="331">
        <f>IF(E38=0,0,J38/'III) Revenue &amp; variable costs'!D24)</f>
        <v>0</v>
      </c>
    </row>
    <row r="39" spans="1:12" x14ac:dyDescent="0.25">
      <c r="E39" s="450">
        <f>'III) Revenue &amp; variable costs'!A25</f>
        <v>0</v>
      </c>
      <c r="F39" s="451"/>
      <c r="G39" s="329" t="e">
        <f>$F$9*'III) Revenue &amp; variable costs'!H25</f>
        <v>#DIV/0!</v>
      </c>
      <c r="H39" s="335" t="e">
        <f>$A$37*'III) Revenue &amp; variable costs'!H25</f>
        <v>#DIV/0!</v>
      </c>
      <c r="I39" s="335" t="e">
        <f>$B$37*'III) Revenue &amp; variable costs'!H25</f>
        <v>#DIV/0!</v>
      </c>
      <c r="J39" s="335" t="e">
        <f>$C$37*'III) Revenue &amp; variable costs'!H25</f>
        <v>#DIV/0!</v>
      </c>
      <c r="K39" s="331">
        <f>IF(E39=0,0,H39/'III) Revenue &amp; variable costs'!D24)</f>
        <v>0</v>
      </c>
      <c r="L39" s="331">
        <f>IF(E39=0,0,J39/'III) Revenue &amp; variable costs'!D25)</f>
        <v>0</v>
      </c>
    </row>
    <row r="40" spans="1:12" x14ac:dyDescent="0.25">
      <c r="E40" s="450">
        <f>'III) Revenue &amp; variable costs'!A26</f>
        <v>0</v>
      </c>
      <c r="F40" s="451"/>
      <c r="G40" s="329" t="e">
        <f>$F$9*'III) Revenue &amp; variable costs'!H26</f>
        <v>#DIV/0!</v>
      </c>
      <c r="H40" s="335" t="e">
        <f>$A$37*'III) Revenue &amp; variable costs'!H26</f>
        <v>#DIV/0!</v>
      </c>
      <c r="I40" s="335" t="e">
        <f>$B$37*'III) Revenue &amp; variable costs'!H26</f>
        <v>#DIV/0!</v>
      </c>
      <c r="J40" s="335" t="e">
        <f>$C$37*'III) Revenue &amp; variable costs'!H26</f>
        <v>#DIV/0!</v>
      </c>
      <c r="K40" s="331">
        <f>IF(E40=0,0,H40/'III) Revenue &amp; variable costs'!D25)</f>
        <v>0</v>
      </c>
      <c r="L40" s="331">
        <f>IF(E40=0,0,J40/'III) Revenue &amp; variable costs'!D26)</f>
        <v>0</v>
      </c>
    </row>
  </sheetData>
  <mergeCells count="26">
    <mergeCell ref="A1:C1"/>
    <mergeCell ref="A13:D13"/>
    <mergeCell ref="A14:D14"/>
    <mergeCell ref="A15:D15"/>
    <mergeCell ref="E25:F25"/>
    <mergeCell ref="E26:F26"/>
    <mergeCell ref="E27:F27"/>
    <mergeCell ref="E28:F28"/>
    <mergeCell ref="E24:F24"/>
    <mergeCell ref="A18:C18"/>
    <mergeCell ref="E20:F20"/>
    <mergeCell ref="E21:F21"/>
    <mergeCell ref="E22:F22"/>
    <mergeCell ref="E23:F23"/>
    <mergeCell ref="A23:C23"/>
    <mergeCell ref="E40:F40"/>
    <mergeCell ref="A30:C30"/>
    <mergeCell ref="E32:F32"/>
    <mergeCell ref="E33:F33"/>
    <mergeCell ref="E34:F34"/>
    <mergeCell ref="E35:F35"/>
    <mergeCell ref="A35:C35"/>
    <mergeCell ref="E36:F36"/>
    <mergeCell ref="E37:F37"/>
    <mergeCell ref="E38:F38"/>
    <mergeCell ref="E39:F39"/>
  </mergeCells>
  <dataValidations count="3">
    <dataValidation type="decimal" operator="lessThanOrEqual" allowBlank="1" showInputMessage="1" showErrorMessage="1" error="Maximaal 12 maanden" sqref="E13" xr:uid="{00000000-0002-0000-0800-000000000000}">
      <formula1>12</formula1>
    </dataValidation>
    <dataValidation type="decimal" operator="lessThanOrEqual" allowBlank="1" showInputMessage="1" showErrorMessage="1" error="Maximaal 52 weken" sqref="E14" xr:uid="{00000000-0002-0000-0800-000001000000}">
      <formula1>52</formula1>
    </dataValidation>
    <dataValidation type="decimal" operator="lessThanOrEqual" allowBlank="1" showInputMessage="1" showErrorMessage="1" error="Maximaal 7 dagen per week" sqref="E15" xr:uid="{00000000-0002-0000-0800-000002000000}">
      <formula1>7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Header>&amp;R&amp;G</oddHeader>
    <oddFooter>&amp;L&amp;"-,Italique"Plan Financier - Aperçu&amp;C&amp;"-,Italique"(c) Dreams Lab - Partena Professional&amp;R&amp;"-,Italique"Tous droits réservés.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A1:U51"/>
  <sheetViews>
    <sheetView topLeftCell="A11" zoomScaleNormal="100" workbookViewId="0">
      <selection activeCell="N32" sqref="N32"/>
    </sheetView>
  </sheetViews>
  <sheetFormatPr defaultColWidth="9.109375" defaultRowHeight="14.4" x14ac:dyDescent="0.3"/>
  <cols>
    <col min="1" max="1" width="37" bestFit="1" customWidth="1"/>
    <col min="3" max="4" width="9.109375" customWidth="1"/>
    <col min="5" max="5" width="10.6640625" bestFit="1" customWidth="1"/>
    <col min="6" max="6" width="5.88671875" customWidth="1"/>
    <col min="7" max="7" width="11.6640625" bestFit="1" customWidth="1"/>
    <col min="12" max="12" width="43.109375" customWidth="1"/>
    <col min="13" max="13" width="11.33203125" customWidth="1"/>
    <col min="14" max="14" width="10.6640625" customWidth="1"/>
    <col min="15" max="15" width="6.33203125" customWidth="1"/>
    <col min="16" max="16" width="11" bestFit="1" customWidth="1"/>
  </cols>
  <sheetData>
    <row r="1" spans="1:21" ht="15" thickBot="1" x14ac:dyDescent="0.35">
      <c r="A1" s="467" t="s">
        <v>318</v>
      </c>
      <c r="B1" s="468"/>
      <c r="C1" s="468"/>
      <c r="D1" s="468"/>
      <c r="E1" s="469"/>
      <c r="F1" s="30"/>
      <c r="G1" s="123" t="s">
        <v>319</v>
      </c>
      <c r="H1" s="124"/>
      <c r="I1" s="124"/>
    </row>
    <row r="2" spans="1:21" ht="15" thickBot="1" x14ac:dyDescent="0.35">
      <c r="A2" s="63"/>
      <c r="B2" s="64"/>
      <c r="C2" s="64"/>
      <c r="D2" s="64"/>
      <c r="E2" s="64"/>
      <c r="F2" s="64"/>
      <c r="G2" s="64"/>
      <c r="L2" s="29" t="s">
        <v>320</v>
      </c>
      <c r="M2" s="29" t="s">
        <v>24</v>
      </c>
      <c r="N2" s="29" t="s">
        <v>41</v>
      </c>
    </row>
    <row r="3" spans="1:21" ht="15" thickBot="1" x14ac:dyDescent="0.35">
      <c r="A3" s="65" t="s">
        <v>321</v>
      </c>
      <c r="B3" s="66"/>
      <c r="C3" s="66"/>
      <c r="D3" s="66"/>
      <c r="E3" s="67" t="s">
        <v>24</v>
      </c>
      <c r="F3" s="67"/>
      <c r="G3" s="67" t="s">
        <v>41</v>
      </c>
      <c r="L3" s="119" t="s">
        <v>322</v>
      </c>
      <c r="M3" s="114">
        <f>SUM(M4:M20)</f>
        <v>0</v>
      </c>
      <c r="N3" s="115">
        <f>SUM(N4:N20)</f>
        <v>0</v>
      </c>
    </row>
    <row r="4" spans="1:21" ht="15" thickBot="1" x14ac:dyDescent="0.35">
      <c r="A4" s="65" t="s">
        <v>323</v>
      </c>
      <c r="B4" s="66"/>
      <c r="C4" s="66"/>
      <c r="D4" s="68"/>
      <c r="E4" s="129">
        <v>12</v>
      </c>
      <c r="F4" s="69"/>
      <c r="G4" s="129">
        <v>12</v>
      </c>
      <c r="L4" s="120" t="s">
        <v>324</v>
      </c>
      <c r="M4" s="113">
        <v>0</v>
      </c>
      <c r="N4" s="113">
        <v>0</v>
      </c>
    </row>
    <row r="5" spans="1:21" ht="15" thickBot="1" x14ac:dyDescent="0.35">
      <c r="A5" s="70" t="s">
        <v>325</v>
      </c>
      <c r="B5" s="71"/>
      <c r="C5" s="71"/>
      <c r="D5" s="71"/>
      <c r="E5" s="72"/>
      <c r="F5" s="73"/>
      <c r="G5" s="73"/>
      <c r="L5" s="121" t="s">
        <v>326</v>
      </c>
      <c r="M5" s="106">
        <v>0</v>
      </c>
      <c r="N5" s="106">
        <v>0</v>
      </c>
    </row>
    <row r="6" spans="1:21" x14ac:dyDescent="0.3">
      <c r="A6" s="74" t="s">
        <v>327</v>
      </c>
      <c r="B6" s="75"/>
      <c r="C6" s="75"/>
      <c r="D6" s="75"/>
      <c r="E6" s="76">
        <f>'VI) Income Statement'!B3</f>
        <v>0</v>
      </c>
      <c r="F6" s="76"/>
      <c r="G6" s="76">
        <f>'VI) Income Statement'!C3</f>
        <v>0</v>
      </c>
      <c r="L6" s="121" t="s">
        <v>215</v>
      </c>
      <c r="M6" s="106">
        <v>0</v>
      </c>
      <c r="N6" s="106">
        <v>0</v>
      </c>
    </row>
    <row r="7" spans="1:21" x14ac:dyDescent="0.3">
      <c r="A7" s="77" t="s">
        <v>328</v>
      </c>
      <c r="B7" s="78"/>
      <c r="C7" s="78"/>
      <c r="D7" s="78"/>
      <c r="E7" s="79">
        <f>'VI) Income Statement'!B6</f>
        <v>0</v>
      </c>
      <c r="F7" s="79"/>
      <c r="G7" s="79">
        <f>'VI) Income Statement'!C6</f>
        <v>0</v>
      </c>
      <c r="L7" s="122" t="s">
        <v>216</v>
      </c>
      <c r="M7" s="106">
        <v>0</v>
      </c>
      <c r="N7" s="106">
        <v>0</v>
      </c>
      <c r="P7" s="63"/>
      <c r="Q7" s="16"/>
      <c r="R7" s="16"/>
      <c r="S7" s="16"/>
      <c r="T7" s="16"/>
      <c r="U7" s="16"/>
    </row>
    <row r="8" spans="1:21" ht="15" thickBot="1" x14ac:dyDescent="0.35">
      <c r="A8" s="80" t="s">
        <v>329</v>
      </c>
      <c r="B8" s="81"/>
      <c r="C8" s="81"/>
      <c r="D8" s="81"/>
      <c r="E8" s="82">
        <f>E6-E7</f>
        <v>0</v>
      </c>
      <c r="F8" s="82"/>
      <c r="G8" s="82">
        <f>G6-G7</f>
        <v>0</v>
      </c>
      <c r="L8" s="121" t="s">
        <v>330</v>
      </c>
      <c r="M8" s="106">
        <v>0</v>
      </c>
      <c r="N8" s="106">
        <v>0</v>
      </c>
    </row>
    <row r="9" spans="1:21" x14ac:dyDescent="0.3">
      <c r="A9" s="83" t="s">
        <v>331</v>
      </c>
      <c r="B9" s="75"/>
      <c r="C9" s="75"/>
      <c r="D9" s="75"/>
      <c r="E9" s="84"/>
      <c r="F9" s="84"/>
      <c r="G9" s="84"/>
      <c r="L9" s="121"/>
      <c r="M9" s="106">
        <v>0</v>
      </c>
      <c r="N9" s="106">
        <v>0</v>
      </c>
    </row>
    <row r="10" spans="1:21" x14ac:dyDescent="0.3">
      <c r="A10" s="77" t="s">
        <v>332</v>
      </c>
      <c r="B10" s="78"/>
      <c r="C10" s="78"/>
      <c r="D10" s="78"/>
      <c r="E10" s="79">
        <f>'VI) Income Statement'!B13-'IV) Fixed Costs'!B49</f>
        <v>0</v>
      </c>
      <c r="F10" s="79"/>
      <c r="G10" s="79">
        <f>'VI) Income Statement'!C13-'IV) Fixed Costs'!C49</f>
        <v>0</v>
      </c>
      <c r="L10" s="121"/>
      <c r="M10" s="106">
        <v>0</v>
      </c>
      <c r="N10" s="106">
        <v>0</v>
      </c>
      <c r="P10" s="63"/>
    </row>
    <row r="11" spans="1:21" x14ac:dyDescent="0.3">
      <c r="A11" s="85" t="s">
        <v>333</v>
      </c>
      <c r="B11" s="66"/>
      <c r="C11" s="66"/>
      <c r="D11" s="68"/>
      <c r="E11" s="86">
        <f>'VI) Income Statement'!B14</f>
        <v>0</v>
      </c>
      <c r="F11" s="87"/>
      <c r="G11" s="86">
        <f>'VI) Income Statement'!C14</f>
        <v>0</v>
      </c>
      <c r="L11" s="121"/>
      <c r="M11" s="106">
        <v>0</v>
      </c>
      <c r="N11" s="106">
        <v>0</v>
      </c>
      <c r="P11" s="63"/>
    </row>
    <row r="12" spans="1:21" x14ac:dyDescent="0.3">
      <c r="A12" s="88"/>
      <c r="B12" s="89"/>
      <c r="C12" s="89"/>
      <c r="D12" s="89"/>
      <c r="E12" s="90"/>
      <c r="F12" s="90"/>
      <c r="G12" s="90"/>
      <c r="L12" s="121"/>
      <c r="M12" s="106">
        <v>0</v>
      </c>
      <c r="N12" s="106">
        <v>0</v>
      </c>
      <c r="P12" s="111"/>
      <c r="Q12" s="17"/>
      <c r="R12" s="17"/>
      <c r="S12" s="17"/>
      <c r="T12" s="17"/>
      <c r="U12" s="17"/>
    </row>
    <row r="13" spans="1:21" x14ac:dyDescent="0.3">
      <c r="A13" s="85" t="s">
        <v>334</v>
      </c>
      <c r="B13" s="66"/>
      <c r="C13" s="66"/>
      <c r="D13" s="66"/>
      <c r="E13" s="91">
        <f>'IV) Fixed Costs'!B49</f>
        <v>2792.2</v>
      </c>
      <c r="F13" s="92"/>
      <c r="G13" s="91">
        <f>'IV) Fixed Costs'!C49</f>
        <v>2792.2</v>
      </c>
      <c r="L13" s="121"/>
      <c r="M13" s="106">
        <v>0</v>
      </c>
      <c r="N13" s="106">
        <v>0</v>
      </c>
      <c r="P13" s="18"/>
    </row>
    <row r="14" spans="1:21" x14ac:dyDescent="0.3">
      <c r="A14" s="77" t="s">
        <v>335</v>
      </c>
      <c r="B14" s="78"/>
      <c r="C14" s="78"/>
      <c r="D14" s="78"/>
      <c r="E14" s="79">
        <f>'VI) Income Statement'!B15</f>
        <v>0</v>
      </c>
      <c r="F14" s="79"/>
      <c r="G14" s="79">
        <f>'VI) Income Statement'!C15</f>
        <v>0</v>
      </c>
      <c r="L14" s="121"/>
      <c r="M14" s="106">
        <v>0</v>
      </c>
      <c r="N14" s="106">
        <v>0</v>
      </c>
    </row>
    <row r="15" spans="1:21" x14ac:dyDescent="0.3">
      <c r="A15" s="77" t="s">
        <v>336</v>
      </c>
      <c r="B15" s="78"/>
      <c r="C15" s="78"/>
      <c r="D15" s="78"/>
      <c r="E15" s="79">
        <f>'VI) Income Statement'!B16</f>
        <v>0</v>
      </c>
      <c r="F15" s="79"/>
      <c r="G15" s="79">
        <f>'VI) Income Statement'!C16</f>
        <v>0</v>
      </c>
      <c r="L15" s="121"/>
      <c r="M15" s="106">
        <v>0</v>
      </c>
      <c r="N15" s="106">
        <v>0</v>
      </c>
    </row>
    <row r="16" spans="1:21" ht="15" thickBot="1" x14ac:dyDescent="0.35">
      <c r="A16" s="80" t="s">
        <v>337</v>
      </c>
      <c r="B16" s="81"/>
      <c r="C16" s="81"/>
      <c r="D16" s="81"/>
      <c r="E16" s="82">
        <f>E10+E11+E13+E14+E15</f>
        <v>2792.2</v>
      </c>
      <c r="F16" s="82"/>
      <c r="G16" s="82">
        <f t="shared" ref="G16" si="0">G10+G11+G13+G14+G15</f>
        <v>2792.2</v>
      </c>
      <c r="L16" s="121"/>
      <c r="M16" s="106">
        <v>0</v>
      </c>
      <c r="N16" s="106">
        <v>0</v>
      </c>
    </row>
    <row r="17" spans="1:14" ht="15" thickBot="1" x14ac:dyDescent="0.35">
      <c r="A17" s="93" t="s">
        <v>338</v>
      </c>
      <c r="B17" s="94"/>
      <c r="C17" s="94"/>
      <c r="D17" s="94"/>
      <c r="E17" s="95">
        <f>E8-E16</f>
        <v>-2792.2</v>
      </c>
      <c r="F17" s="95"/>
      <c r="G17" s="95">
        <f>G8-G16</f>
        <v>-2792.2</v>
      </c>
      <c r="L17" s="121"/>
      <c r="M17" s="106">
        <v>0</v>
      </c>
      <c r="N17" s="106">
        <v>0</v>
      </c>
    </row>
    <row r="18" spans="1:14" ht="15" thickBot="1" x14ac:dyDescent="0.35">
      <c r="A18" s="96" t="s">
        <v>339</v>
      </c>
      <c r="B18" s="97"/>
      <c r="C18" s="97"/>
      <c r="D18" s="97"/>
      <c r="E18" s="98">
        <f>'VI) Income Statement'!B20</f>
        <v>0</v>
      </c>
      <c r="F18" s="98"/>
      <c r="G18" s="98">
        <f>'VI) Income Statement'!C20</f>
        <v>0</v>
      </c>
      <c r="L18" s="121"/>
      <c r="M18" s="106">
        <v>0</v>
      </c>
      <c r="N18" s="106">
        <v>0</v>
      </c>
    </row>
    <row r="19" spans="1:14" ht="15" thickBot="1" x14ac:dyDescent="0.35">
      <c r="A19" s="93" t="s">
        <v>340</v>
      </c>
      <c r="B19" s="94"/>
      <c r="C19" s="94"/>
      <c r="D19" s="94"/>
      <c r="E19" s="95">
        <f>E17-E18</f>
        <v>-2792.2</v>
      </c>
      <c r="F19" s="95"/>
      <c r="G19" s="95">
        <f>G17-G18</f>
        <v>-2792.2</v>
      </c>
      <c r="L19" s="121"/>
      <c r="M19" s="106">
        <v>0</v>
      </c>
      <c r="N19" s="106">
        <v>0</v>
      </c>
    </row>
    <row r="20" spans="1:14" ht="15" thickBot="1" x14ac:dyDescent="0.35">
      <c r="A20" s="96" t="s">
        <v>341</v>
      </c>
      <c r="B20" s="97"/>
      <c r="C20" s="97"/>
      <c r="D20" s="97"/>
      <c r="E20" s="98">
        <f>'VI) Income Statement'!B26</f>
        <v>0</v>
      </c>
      <c r="F20" s="98"/>
      <c r="G20" s="98">
        <f>'VI) Income Statement'!C26</f>
        <v>0</v>
      </c>
      <c r="L20" s="121"/>
      <c r="M20" s="106">
        <v>0</v>
      </c>
      <c r="N20" s="106">
        <v>0</v>
      </c>
    </row>
    <row r="21" spans="1:14" ht="15" thickBot="1" x14ac:dyDescent="0.35">
      <c r="A21" s="93" t="s">
        <v>342</v>
      </c>
      <c r="B21" s="94"/>
      <c r="C21" s="94"/>
      <c r="D21" s="94"/>
      <c r="E21" s="95">
        <f>E19-E20</f>
        <v>-2792.2</v>
      </c>
      <c r="F21" s="95"/>
      <c r="G21" s="95">
        <f>G19-G20</f>
        <v>-2792.2</v>
      </c>
      <c r="L21" s="104" t="s">
        <v>343</v>
      </c>
      <c r="M21" s="106">
        <v>0</v>
      </c>
      <c r="N21" s="106">
        <v>0</v>
      </c>
    </row>
    <row r="22" spans="1:14" ht="15" thickBot="1" x14ac:dyDescent="0.35">
      <c r="A22" s="99"/>
      <c r="B22" s="99"/>
      <c r="C22" s="99"/>
      <c r="D22" s="99"/>
      <c r="E22" s="100"/>
      <c r="F22" s="100"/>
      <c r="G22" s="100"/>
      <c r="L22" s="104" t="s">
        <v>344</v>
      </c>
      <c r="M22" s="106">
        <v>0</v>
      </c>
      <c r="N22" s="106">
        <v>0</v>
      </c>
    </row>
    <row r="23" spans="1:14" ht="15" thickBot="1" x14ac:dyDescent="0.35">
      <c r="A23" s="93" t="s">
        <v>345</v>
      </c>
      <c r="B23" s="94"/>
      <c r="C23" s="94"/>
      <c r="D23" s="94"/>
      <c r="E23" s="95"/>
      <c r="F23" s="95"/>
      <c r="G23" s="95"/>
      <c r="L23" s="104" t="s">
        <v>346</v>
      </c>
      <c r="M23" s="106">
        <v>0</v>
      </c>
      <c r="N23" s="106">
        <v>0</v>
      </c>
    </row>
    <row r="24" spans="1:14" ht="15" thickBot="1" x14ac:dyDescent="0.35">
      <c r="A24" s="93" t="s">
        <v>347</v>
      </c>
      <c r="B24" s="94"/>
      <c r="C24" s="94"/>
      <c r="D24" s="94"/>
      <c r="E24" s="95"/>
      <c r="F24" s="95"/>
      <c r="G24" s="95"/>
      <c r="L24" s="104" t="s">
        <v>348</v>
      </c>
      <c r="M24" s="106">
        <v>0</v>
      </c>
      <c r="N24" s="106">
        <v>0</v>
      </c>
    </row>
    <row r="25" spans="1:14" x14ac:dyDescent="0.3">
      <c r="A25" s="101" t="s">
        <v>349</v>
      </c>
      <c r="B25" s="102"/>
      <c r="C25" s="102"/>
      <c r="D25" s="102"/>
      <c r="E25" s="103">
        <f>E21+E14</f>
        <v>-2792.2</v>
      </c>
      <c r="F25" s="103"/>
      <c r="G25" s="103">
        <f>G21+G14</f>
        <v>-2792.2</v>
      </c>
      <c r="L25" s="104" t="s">
        <v>350</v>
      </c>
      <c r="M25" s="79">
        <f>'II) Financing'!B32/12</f>
        <v>0</v>
      </c>
      <c r="N25" s="79">
        <f>'II) Financing'!B33/12</f>
        <v>0</v>
      </c>
    </row>
    <row r="26" spans="1:14" x14ac:dyDescent="0.3">
      <c r="A26" s="101" t="s">
        <v>351</v>
      </c>
      <c r="B26" s="102"/>
      <c r="C26" s="102"/>
      <c r="D26" s="102"/>
      <c r="E26" s="103"/>
      <c r="F26" s="103"/>
      <c r="G26" s="103"/>
      <c r="H26" t="s">
        <v>352</v>
      </c>
      <c r="L26" s="104" t="s">
        <v>353</v>
      </c>
      <c r="M26" s="79">
        <f>'II) Financing'!B24/12</f>
        <v>0</v>
      </c>
      <c r="N26" s="79">
        <f>'II) Financing'!B25/12</f>
        <v>0</v>
      </c>
    </row>
    <row r="27" spans="1:14" ht="15" thickBot="1" x14ac:dyDescent="0.35">
      <c r="A27" s="101"/>
      <c r="B27" s="102"/>
      <c r="C27" s="102"/>
      <c r="D27" s="102"/>
      <c r="E27" s="103"/>
      <c r="F27" s="103"/>
      <c r="G27" s="103"/>
      <c r="L27" s="104" t="s">
        <v>354</v>
      </c>
      <c r="M27" s="116">
        <v>0</v>
      </c>
      <c r="N27" s="116">
        <v>0</v>
      </c>
    </row>
    <row r="28" spans="1:14" ht="15" thickBot="1" x14ac:dyDescent="0.35">
      <c r="A28" s="101" t="s">
        <v>355</v>
      </c>
      <c r="B28" s="102"/>
      <c r="C28" s="102"/>
      <c r="D28" s="102"/>
      <c r="E28" s="103">
        <f>SUM(E25:E27)</f>
        <v>-2792.2</v>
      </c>
      <c r="F28" s="103"/>
      <c r="G28" s="103">
        <f>SUM(G25:G27)</f>
        <v>-2792.2</v>
      </c>
      <c r="L28" s="29" t="s">
        <v>266</v>
      </c>
      <c r="M28" s="117">
        <f>M3+M21+M22+M23+M24+M25+M26+M27</f>
        <v>0</v>
      </c>
      <c r="N28" s="117">
        <f>N3+N21+N22+N23+N24+N25+N26+N27</f>
        <v>0</v>
      </c>
    </row>
    <row r="29" spans="1:14" x14ac:dyDescent="0.3">
      <c r="A29" s="101"/>
      <c r="B29" s="102"/>
      <c r="C29" s="102"/>
      <c r="D29" s="102"/>
      <c r="E29" s="103"/>
      <c r="F29" s="103"/>
      <c r="G29" s="103"/>
      <c r="K29" t="s">
        <v>356</v>
      </c>
      <c r="L29" t="s">
        <v>357</v>
      </c>
    </row>
    <row r="30" spans="1:14" x14ac:dyDescent="0.3">
      <c r="A30" s="101" t="s">
        <v>358</v>
      </c>
      <c r="B30" s="102"/>
      <c r="C30" s="102"/>
      <c r="D30" s="102"/>
      <c r="E30" s="103"/>
      <c r="F30" s="103"/>
      <c r="G30" s="103"/>
      <c r="K30" t="s">
        <v>359</v>
      </c>
      <c r="L30" t="s">
        <v>360</v>
      </c>
    </row>
    <row r="31" spans="1:14" x14ac:dyDescent="0.3">
      <c r="A31" s="104" t="s">
        <v>361</v>
      </c>
      <c r="B31" s="105"/>
      <c r="C31" s="78"/>
      <c r="D31" s="78"/>
      <c r="E31" s="112">
        <f>IF(M3*12&gt;12000,M3*12,12000)</f>
        <v>12000</v>
      </c>
      <c r="F31" s="112"/>
      <c r="G31" s="112">
        <f>IF(N3*12&gt;12000,N3*12,12000)</f>
        <v>12000</v>
      </c>
      <c r="L31" s="358" t="s">
        <v>362</v>
      </c>
    </row>
    <row r="32" spans="1:14" x14ac:dyDescent="0.3">
      <c r="A32" s="104" t="s">
        <v>363</v>
      </c>
      <c r="B32" s="105"/>
      <c r="C32" s="78"/>
      <c r="D32" s="78"/>
      <c r="E32" s="112">
        <f>'VI) Income Statement'!B30</f>
        <v>0</v>
      </c>
      <c r="F32" s="112"/>
      <c r="G32" s="112">
        <f>'VI) Income Statement'!C30</f>
        <v>0</v>
      </c>
      <c r="H32" t="s">
        <v>364</v>
      </c>
      <c r="L32" s="358" t="s">
        <v>365</v>
      </c>
    </row>
    <row r="33" spans="1:12" x14ac:dyDescent="0.3">
      <c r="A33" s="104" t="s">
        <v>343</v>
      </c>
      <c r="B33" s="78"/>
      <c r="C33" s="78"/>
      <c r="D33" s="78"/>
      <c r="E33" s="112">
        <f>M21*12</f>
        <v>0</v>
      </c>
      <c r="F33" s="112"/>
      <c r="G33" s="112">
        <f>N21*12</f>
        <v>0</v>
      </c>
      <c r="L33" s="111"/>
    </row>
    <row r="34" spans="1:12" x14ac:dyDescent="0.3">
      <c r="A34" s="104" t="s">
        <v>344</v>
      </c>
      <c r="B34" s="78"/>
      <c r="C34" s="78"/>
      <c r="D34" s="78"/>
      <c r="E34" s="112">
        <f t="shared" ref="E34:E39" si="1">M22*12</f>
        <v>0</v>
      </c>
      <c r="F34" s="112"/>
      <c r="G34" s="112">
        <f t="shared" ref="G34:G39" si="2">N22*12</f>
        <v>0</v>
      </c>
      <c r="L34" s="18"/>
    </row>
    <row r="35" spans="1:12" x14ac:dyDescent="0.3">
      <c r="A35" s="104" t="s">
        <v>346</v>
      </c>
      <c r="B35" s="78"/>
      <c r="C35" s="78"/>
      <c r="D35" s="78"/>
      <c r="E35" s="112">
        <f t="shared" si="1"/>
        <v>0</v>
      </c>
      <c r="F35" s="112"/>
      <c r="G35" s="112">
        <f t="shared" si="2"/>
        <v>0</v>
      </c>
    </row>
    <row r="36" spans="1:12" x14ac:dyDescent="0.3">
      <c r="A36" s="104" t="s">
        <v>366</v>
      </c>
      <c r="B36" s="78"/>
      <c r="C36" s="78"/>
      <c r="D36" s="78"/>
      <c r="E36" s="112">
        <f t="shared" si="1"/>
        <v>0</v>
      </c>
      <c r="F36" s="112"/>
      <c r="G36" s="112">
        <f t="shared" si="2"/>
        <v>0</v>
      </c>
    </row>
    <row r="37" spans="1:12" x14ac:dyDescent="0.3">
      <c r="A37" s="104" t="s">
        <v>367</v>
      </c>
      <c r="B37" s="78"/>
      <c r="C37" s="78"/>
      <c r="D37" s="78"/>
      <c r="E37" s="112">
        <f t="shared" si="1"/>
        <v>0</v>
      </c>
      <c r="F37" s="112"/>
      <c r="G37" s="112">
        <f t="shared" si="2"/>
        <v>0</v>
      </c>
    </row>
    <row r="38" spans="1:12" x14ac:dyDescent="0.3">
      <c r="A38" s="104" t="s">
        <v>368</v>
      </c>
      <c r="B38" s="78"/>
      <c r="C38" s="78"/>
      <c r="D38" s="78"/>
      <c r="E38" s="112">
        <f t="shared" si="1"/>
        <v>0</v>
      </c>
      <c r="F38" s="112"/>
      <c r="G38" s="112">
        <f t="shared" si="2"/>
        <v>0</v>
      </c>
    </row>
    <row r="39" spans="1:12" x14ac:dyDescent="0.3">
      <c r="A39" s="104" t="s">
        <v>369</v>
      </c>
      <c r="B39" s="78"/>
      <c r="C39" s="78"/>
      <c r="D39" s="78"/>
      <c r="E39" s="112">
        <f t="shared" si="1"/>
        <v>0</v>
      </c>
      <c r="F39" s="112"/>
      <c r="G39" s="112">
        <f t="shared" si="2"/>
        <v>0</v>
      </c>
    </row>
    <row r="40" spans="1:12" x14ac:dyDescent="0.3">
      <c r="A40" s="104"/>
      <c r="B40" s="78"/>
      <c r="C40" s="78"/>
      <c r="D40" s="78"/>
      <c r="E40" s="112"/>
      <c r="F40" s="112"/>
      <c r="G40" s="112"/>
    </row>
    <row r="41" spans="1:12" x14ac:dyDescent="0.3">
      <c r="A41" s="107" t="s">
        <v>370</v>
      </c>
      <c r="B41" s="78"/>
      <c r="C41" s="78"/>
      <c r="D41" s="78"/>
      <c r="E41" s="79">
        <f>SUM(E31:E40)</f>
        <v>12000</v>
      </c>
      <c r="F41" s="79"/>
      <c r="G41" s="79">
        <f>SUM(G31:G40)</f>
        <v>12000</v>
      </c>
    </row>
    <row r="42" spans="1:12" x14ac:dyDescent="0.3">
      <c r="A42" s="107"/>
      <c r="B42" s="78"/>
      <c r="C42" s="78"/>
      <c r="D42" s="78"/>
      <c r="E42" s="79"/>
      <c r="F42" s="79"/>
      <c r="G42" s="79"/>
    </row>
    <row r="43" spans="1:12" ht="15" customHeight="1" x14ac:dyDescent="0.3">
      <c r="A43" s="108" t="s">
        <v>371</v>
      </c>
      <c r="B43" s="109"/>
      <c r="C43" s="109"/>
      <c r="D43" s="109"/>
      <c r="E43" s="110">
        <f>E28-E41</f>
        <v>-14792.2</v>
      </c>
      <c r="F43" s="110"/>
      <c r="G43" s="110">
        <f>G28-G41</f>
        <v>-14792.2</v>
      </c>
    </row>
    <row r="44" spans="1:12" x14ac:dyDescent="0.3">
      <c r="A44" s="97"/>
      <c r="B44" s="63"/>
      <c r="C44" s="63"/>
      <c r="D44" s="63"/>
      <c r="E44" s="62"/>
      <c r="F44" s="62"/>
      <c r="G44" s="62"/>
    </row>
    <row r="45" spans="1:12" ht="15" x14ac:dyDescent="0.35">
      <c r="B45" s="15"/>
      <c r="C45" s="16"/>
      <c r="D45" s="16"/>
      <c r="E45" s="16"/>
      <c r="F45" s="16"/>
      <c r="G45" s="16"/>
    </row>
    <row r="46" spans="1:12" x14ac:dyDescent="0.3">
      <c r="A46" t="s">
        <v>356</v>
      </c>
      <c r="B46" t="s">
        <v>372</v>
      </c>
    </row>
    <row r="47" spans="1:12" x14ac:dyDescent="0.3">
      <c r="A47" t="s">
        <v>359</v>
      </c>
      <c r="B47" t="s">
        <v>360</v>
      </c>
    </row>
    <row r="48" spans="1:12" x14ac:dyDescent="0.3">
      <c r="B48" s="358" t="s">
        <v>362</v>
      </c>
    </row>
    <row r="49" spans="1:7" x14ac:dyDescent="0.3">
      <c r="B49" s="358" t="s">
        <v>373</v>
      </c>
    </row>
    <row r="50" spans="1:7" ht="15" x14ac:dyDescent="0.35">
      <c r="A50" t="s">
        <v>374</v>
      </c>
      <c r="B50" s="118" t="s">
        <v>375</v>
      </c>
      <c r="C50" s="17"/>
      <c r="D50" s="17"/>
      <c r="E50" s="17"/>
      <c r="F50" s="17"/>
      <c r="G50" s="17"/>
    </row>
    <row r="51" spans="1:7" x14ac:dyDescent="0.3">
      <c r="B51" s="18" t="s">
        <v>376</v>
      </c>
    </row>
  </sheetData>
  <mergeCells count="1">
    <mergeCell ref="A1:E1"/>
  </mergeCells>
  <conditionalFormatting sqref="A43">
    <cfRule type="expression" dxfId="2" priority="3">
      <formula>$E$43&gt;0</formula>
    </cfRule>
  </conditionalFormatting>
  <conditionalFormatting sqref="E43">
    <cfRule type="expression" dxfId="1" priority="2">
      <formula>$E$43&gt;0</formula>
    </cfRule>
  </conditionalFormatting>
  <conditionalFormatting sqref="G43">
    <cfRule type="expression" dxfId="0" priority="1">
      <formula>$G$43&gt;0</formula>
    </cfRule>
  </conditionalFormatting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&amp;R&amp;G</oddHeader>
    <oddFooter>&amp;L&amp;"-,Italique"Plan Financier - Aperçu&amp;C&amp;"-,Italique"(c) Dreams Lab - Partena Professional&amp;R&amp;"-,Italique"Tous droits réservés.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A1:P94"/>
  <sheetViews>
    <sheetView zoomScaleNormal="100" workbookViewId="0">
      <selection activeCell="A94" sqref="A94"/>
    </sheetView>
  </sheetViews>
  <sheetFormatPr defaultColWidth="8.88671875" defaultRowHeight="14.4" x14ac:dyDescent="0.3"/>
  <cols>
    <col min="1" max="1" width="36.33203125" customWidth="1"/>
    <col min="2" max="10" width="10.5546875" bestFit="1" customWidth="1"/>
    <col min="11" max="13" width="11.44140625" bestFit="1" customWidth="1"/>
    <col min="14" max="14" width="10.5546875" bestFit="1" customWidth="1"/>
  </cols>
  <sheetData>
    <row r="1" spans="1:16" ht="15.6" thickBot="1" x14ac:dyDescent="0.4">
      <c r="A1" s="14" t="s">
        <v>377</v>
      </c>
      <c r="B1" s="127" t="s">
        <v>378</v>
      </c>
      <c r="C1" s="127" t="s">
        <v>379</v>
      </c>
      <c r="D1" s="127" t="s">
        <v>380</v>
      </c>
      <c r="E1" s="127" t="s">
        <v>381</v>
      </c>
      <c r="F1" s="127" t="s">
        <v>382</v>
      </c>
      <c r="G1" s="127" t="s">
        <v>383</v>
      </c>
      <c r="H1" s="127" t="s">
        <v>384</v>
      </c>
      <c r="I1" s="127" t="s">
        <v>385</v>
      </c>
      <c r="J1" s="127" t="s">
        <v>386</v>
      </c>
      <c r="K1" s="127" t="s">
        <v>387</v>
      </c>
      <c r="L1" s="127" t="s">
        <v>388</v>
      </c>
      <c r="M1" s="127" t="s">
        <v>389</v>
      </c>
      <c r="N1" s="23" t="s">
        <v>390</v>
      </c>
      <c r="O1" s="15"/>
      <c r="P1" s="15"/>
    </row>
    <row r="2" spans="1:16" ht="16.2" x14ac:dyDescent="0.35">
      <c r="A2" s="24" t="s">
        <v>391</v>
      </c>
      <c r="B2" s="125">
        <f>'II) Financing'!B9+'II) Financing'!B11+'II) Financing'!B13+'II) Financing'!B12</f>
        <v>0</v>
      </c>
      <c r="C2" s="125">
        <f>B94</f>
        <v>0</v>
      </c>
      <c r="D2" s="125">
        <f t="shared" ref="D2:M2" si="0">C94</f>
        <v>0</v>
      </c>
      <c r="E2" s="125">
        <f t="shared" si="0"/>
        <v>0</v>
      </c>
      <c r="F2" s="125">
        <f t="shared" si="0"/>
        <v>0</v>
      </c>
      <c r="G2" s="125">
        <f>F94</f>
        <v>0</v>
      </c>
      <c r="H2" s="125">
        <f t="shared" si="0"/>
        <v>0</v>
      </c>
      <c r="I2" s="125">
        <f t="shared" si="0"/>
        <v>0</v>
      </c>
      <c r="J2" s="125">
        <f t="shared" si="0"/>
        <v>0</v>
      </c>
      <c r="K2" s="125">
        <f t="shared" si="0"/>
        <v>0</v>
      </c>
      <c r="L2" s="125">
        <f t="shared" si="0"/>
        <v>0</v>
      </c>
      <c r="M2" s="126">
        <f t="shared" si="0"/>
        <v>0</v>
      </c>
      <c r="N2" s="128"/>
      <c r="O2" s="15"/>
      <c r="P2" s="15"/>
    </row>
    <row r="3" spans="1:16" ht="15" x14ac:dyDescent="0.35">
      <c r="A3" s="15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44"/>
      <c r="N3" s="51"/>
      <c r="O3" s="15"/>
      <c r="P3" s="15"/>
    </row>
    <row r="4" spans="1:16" ht="16.2" x14ac:dyDescent="0.35">
      <c r="A4" s="19" t="s">
        <v>392</v>
      </c>
      <c r="B4" s="52">
        <f t="shared" ref="B4:M4" si="1">B5</f>
        <v>0</v>
      </c>
      <c r="C4" s="52">
        <f t="shared" si="1"/>
        <v>0</v>
      </c>
      <c r="D4" s="52">
        <f t="shared" si="1"/>
        <v>0</v>
      </c>
      <c r="E4" s="52">
        <f t="shared" si="1"/>
        <v>0</v>
      </c>
      <c r="F4" s="52">
        <f t="shared" si="1"/>
        <v>0</v>
      </c>
      <c r="G4" s="52">
        <f t="shared" si="1"/>
        <v>0</v>
      </c>
      <c r="H4" s="52">
        <f t="shared" si="1"/>
        <v>0</v>
      </c>
      <c r="I4" s="52">
        <f t="shared" si="1"/>
        <v>0</v>
      </c>
      <c r="J4" s="52">
        <f t="shared" si="1"/>
        <v>0</v>
      </c>
      <c r="K4" s="52">
        <f t="shared" si="1"/>
        <v>0</v>
      </c>
      <c r="L4" s="52">
        <f t="shared" si="1"/>
        <v>0</v>
      </c>
      <c r="M4" s="52">
        <f t="shared" si="1"/>
        <v>0</v>
      </c>
      <c r="N4" s="52">
        <f>N5</f>
        <v>0</v>
      </c>
      <c r="O4" s="15"/>
      <c r="P4" s="15"/>
    </row>
    <row r="5" spans="1:16" ht="15" x14ac:dyDescent="0.35">
      <c r="A5" s="15" t="s">
        <v>393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53">
        <f>('VI) Income Statement'!B4-'VI) Income Statement'!B7)*1.21</f>
        <v>0</v>
      </c>
      <c r="O5" s="15"/>
      <c r="P5" s="15"/>
    </row>
    <row r="6" spans="1:16" ht="15" x14ac:dyDescent="0.35">
      <c r="A6" s="1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45"/>
      <c r="N6" s="54"/>
      <c r="O6" s="15"/>
      <c r="P6" s="15"/>
    </row>
    <row r="7" spans="1:16" ht="16.8" thickBot="1" x14ac:dyDescent="0.4">
      <c r="A7" s="19" t="s">
        <v>394</v>
      </c>
      <c r="B7" s="25">
        <f>B8+B52+B60+B67+B72+B88+B86+B83</f>
        <v>0</v>
      </c>
      <c r="C7" s="25">
        <f t="shared" ref="C7:N7" si="2">C8+C52+C60+C67+C72+C88+C86</f>
        <v>0</v>
      </c>
      <c r="D7" s="25">
        <f t="shared" si="2"/>
        <v>0</v>
      </c>
      <c r="E7" s="25">
        <f t="shared" si="2"/>
        <v>0</v>
      </c>
      <c r="F7" s="25">
        <f t="shared" si="2"/>
        <v>0</v>
      </c>
      <c r="G7" s="25">
        <f t="shared" si="2"/>
        <v>0</v>
      </c>
      <c r="H7" s="25">
        <f t="shared" si="2"/>
        <v>0</v>
      </c>
      <c r="I7" s="25">
        <f t="shared" si="2"/>
        <v>0</v>
      </c>
      <c r="J7" s="25">
        <f t="shared" si="2"/>
        <v>0</v>
      </c>
      <c r="K7" s="25">
        <f t="shared" si="2"/>
        <v>0</v>
      </c>
      <c r="L7" s="25">
        <f t="shared" si="2"/>
        <v>0</v>
      </c>
      <c r="M7" s="25">
        <f t="shared" si="2"/>
        <v>0</v>
      </c>
      <c r="N7" s="25" t="e">
        <f t="shared" si="2"/>
        <v>#REF!</v>
      </c>
      <c r="O7" s="15"/>
      <c r="P7" s="15"/>
    </row>
    <row r="8" spans="1:16" x14ac:dyDescent="0.3">
      <c r="A8" s="31" t="s">
        <v>395</v>
      </c>
      <c r="B8" s="20">
        <f>B9+B12+B18+B28+B35+B40+B49+B50</f>
        <v>0</v>
      </c>
      <c r="C8" s="20">
        <f t="shared" ref="C8:M8" si="3">C9+C12+C18+C28+C35+C40+C49+C50</f>
        <v>0</v>
      </c>
      <c r="D8" s="20">
        <f t="shared" si="3"/>
        <v>0</v>
      </c>
      <c r="E8" s="20">
        <f t="shared" si="3"/>
        <v>0</v>
      </c>
      <c r="F8" s="20">
        <f t="shared" si="3"/>
        <v>0</v>
      </c>
      <c r="G8" s="20">
        <f t="shared" si="3"/>
        <v>0</v>
      </c>
      <c r="H8" s="20">
        <f t="shared" si="3"/>
        <v>0</v>
      </c>
      <c r="I8" s="20">
        <f t="shared" si="3"/>
        <v>0</v>
      </c>
      <c r="J8" s="20">
        <f t="shared" si="3"/>
        <v>0</v>
      </c>
      <c r="K8" s="20">
        <f t="shared" si="3"/>
        <v>0</v>
      </c>
      <c r="L8" s="20">
        <f t="shared" si="3"/>
        <v>0</v>
      </c>
      <c r="M8" s="20">
        <f t="shared" si="3"/>
        <v>0</v>
      </c>
      <c r="N8" s="59">
        <f t="shared" ref="N8" si="4">N9+N12+N18+N28+N35+N40+N49</f>
        <v>2792.2</v>
      </c>
    </row>
    <row r="9" spans="1:16" ht="15" x14ac:dyDescent="0.35">
      <c r="A9" s="21" t="s">
        <v>396</v>
      </c>
      <c r="B9" s="32">
        <f>SUM(B10:B11)</f>
        <v>0</v>
      </c>
      <c r="C9" s="32">
        <f t="shared" ref="C9:M9" si="5">SUM(C10:C11)</f>
        <v>0</v>
      </c>
      <c r="D9" s="32">
        <f t="shared" si="5"/>
        <v>0</v>
      </c>
      <c r="E9" s="32">
        <f t="shared" si="5"/>
        <v>0</v>
      </c>
      <c r="F9" s="32">
        <f t="shared" si="5"/>
        <v>0</v>
      </c>
      <c r="G9" s="32">
        <f t="shared" si="5"/>
        <v>0</v>
      </c>
      <c r="H9" s="32">
        <f t="shared" si="5"/>
        <v>0</v>
      </c>
      <c r="I9" s="32">
        <f t="shared" si="5"/>
        <v>0</v>
      </c>
      <c r="J9" s="32">
        <f t="shared" si="5"/>
        <v>0</v>
      </c>
      <c r="K9" s="32">
        <f t="shared" si="5"/>
        <v>0</v>
      </c>
      <c r="L9" s="32">
        <f t="shared" si="5"/>
        <v>0</v>
      </c>
      <c r="M9" s="32">
        <f t="shared" si="5"/>
        <v>0</v>
      </c>
      <c r="N9" s="55">
        <f>SUM(N10:N11)</f>
        <v>0</v>
      </c>
      <c r="O9" s="15"/>
      <c r="P9" s="15"/>
    </row>
    <row r="10" spans="1:16" ht="15" x14ac:dyDescent="0.35">
      <c r="A10" s="33" t="s">
        <v>201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46"/>
      <c r="N10" s="53">
        <f>'IV) Fixed Costs'!B8</f>
        <v>0</v>
      </c>
      <c r="O10" s="15"/>
      <c r="P10" s="15"/>
    </row>
    <row r="11" spans="1:16" ht="15" x14ac:dyDescent="0.35">
      <c r="A11" s="33" t="s">
        <v>397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46"/>
      <c r="N11" s="53">
        <f>'IV) Fixed Costs'!B9</f>
        <v>0</v>
      </c>
      <c r="O11" s="15"/>
      <c r="P11" s="15"/>
    </row>
    <row r="12" spans="1:16" ht="15" x14ac:dyDescent="0.35">
      <c r="A12" s="35" t="s">
        <v>398</v>
      </c>
      <c r="B12" s="32">
        <f>SUM(B13:B17)</f>
        <v>0</v>
      </c>
      <c r="C12" s="32">
        <f t="shared" ref="C12:N12" si="6">SUM(C13:C17)</f>
        <v>0</v>
      </c>
      <c r="D12" s="32">
        <f t="shared" si="6"/>
        <v>0</v>
      </c>
      <c r="E12" s="32">
        <f t="shared" si="6"/>
        <v>0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si="6"/>
        <v>0</v>
      </c>
      <c r="L12" s="32">
        <f t="shared" si="6"/>
        <v>0</v>
      </c>
      <c r="M12" s="32">
        <f t="shared" si="6"/>
        <v>0</v>
      </c>
      <c r="N12" s="55">
        <f t="shared" si="6"/>
        <v>0</v>
      </c>
      <c r="O12" s="15"/>
      <c r="P12" s="15"/>
    </row>
    <row r="13" spans="1:16" ht="15" x14ac:dyDescent="0.35">
      <c r="A13" s="33" t="s">
        <v>203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46"/>
      <c r="N13" s="53">
        <f>'IV) Fixed Costs'!B11*1.21</f>
        <v>0</v>
      </c>
      <c r="O13" s="15"/>
      <c r="P13" s="15"/>
    </row>
    <row r="14" spans="1:16" ht="15" x14ac:dyDescent="0.35">
      <c r="A14" s="33" t="s">
        <v>204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46"/>
      <c r="N14" s="53">
        <f>'IV) Fixed Costs'!B12*1.21</f>
        <v>0</v>
      </c>
      <c r="O14" s="15"/>
      <c r="P14" s="15"/>
    </row>
    <row r="15" spans="1:16" ht="15" x14ac:dyDescent="0.35">
      <c r="A15" s="33" t="s">
        <v>205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46"/>
      <c r="N15" s="53">
        <f>'IV) Fixed Costs'!B13*1.21</f>
        <v>0</v>
      </c>
      <c r="O15" s="15"/>
      <c r="P15" s="15"/>
    </row>
    <row r="16" spans="1:16" ht="15" x14ac:dyDescent="0.35">
      <c r="A16" s="33" t="s">
        <v>38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46"/>
      <c r="N16" s="53">
        <f>'IV) Fixed Costs'!B14*1.21</f>
        <v>0</v>
      </c>
      <c r="O16" s="15"/>
      <c r="P16" s="15"/>
    </row>
    <row r="17" spans="1:16" ht="15" x14ac:dyDescent="0.35">
      <c r="A17" s="33" t="s">
        <v>399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46"/>
      <c r="N17" s="53">
        <f>'IV) Fixed Costs'!B15*1.21</f>
        <v>0</v>
      </c>
      <c r="O17" s="15"/>
      <c r="P17" s="15"/>
    </row>
    <row r="18" spans="1:16" ht="15" x14ac:dyDescent="0.35">
      <c r="A18" s="35" t="s">
        <v>400</v>
      </c>
      <c r="B18" s="32">
        <f>SUM(B19:B27)</f>
        <v>0</v>
      </c>
      <c r="C18" s="32">
        <f t="shared" ref="C18:N18" si="7">SUM(C19:C27)</f>
        <v>0</v>
      </c>
      <c r="D18" s="32">
        <f t="shared" si="7"/>
        <v>0</v>
      </c>
      <c r="E18" s="32">
        <f t="shared" si="7"/>
        <v>0</v>
      </c>
      <c r="F18" s="32">
        <f t="shared" si="7"/>
        <v>0</v>
      </c>
      <c r="G18" s="32">
        <f t="shared" si="7"/>
        <v>0</v>
      </c>
      <c r="H18" s="32">
        <f t="shared" si="7"/>
        <v>0</v>
      </c>
      <c r="I18" s="32">
        <f t="shared" si="7"/>
        <v>0</v>
      </c>
      <c r="J18" s="32">
        <f t="shared" si="7"/>
        <v>0</v>
      </c>
      <c r="K18" s="32">
        <f t="shared" si="7"/>
        <v>0</v>
      </c>
      <c r="L18" s="32">
        <f t="shared" si="7"/>
        <v>0</v>
      </c>
      <c r="M18" s="32">
        <f>SUM(M19:M27)</f>
        <v>0</v>
      </c>
      <c r="N18" s="55">
        <f t="shared" si="7"/>
        <v>0</v>
      </c>
      <c r="O18" s="15"/>
      <c r="P18" s="15"/>
    </row>
    <row r="19" spans="1:16" ht="15" x14ac:dyDescent="0.35">
      <c r="A19" s="33" t="s">
        <v>401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46"/>
      <c r="N19" s="53">
        <f>'IV) Fixed Costs'!B17*1.21</f>
        <v>0</v>
      </c>
      <c r="O19" s="15"/>
      <c r="P19" s="15"/>
    </row>
    <row r="20" spans="1:16" ht="15" x14ac:dyDescent="0.35">
      <c r="A20" s="33" t="s">
        <v>402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46"/>
      <c r="N20" s="53">
        <f>'IV) Fixed Costs'!B19</f>
        <v>0</v>
      </c>
      <c r="O20" s="15"/>
      <c r="P20" s="15"/>
    </row>
    <row r="21" spans="1:16" ht="15" x14ac:dyDescent="0.35">
      <c r="A21" s="33" t="s">
        <v>210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46"/>
      <c r="N21" s="53">
        <f>'IV) Fixed Costs'!B20*1.21</f>
        <v>0</v>
      </c>
      <c r="O21" s="15"/>
      <c r="P21" s="15"/>
    </row>
    <row r="22" spans="1:16" ht="15" x14ac:dyDescent="0.35">
      <c r="A22" s="33" t="s">
        <v>211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46"/>
      <c r="N22" s="53">
        <f>'IV) Fixed Costs'!B21*1.21</f>
        <v>0</v>
      </c>
      <c r="O22" s="15"/>
      <c r="P22" s="15"/>
    </row>
    <row r="23" spans="1:16" ht="15" x14ac:dyDescent="0.35">
      <c r="A23" s="33" t="s">
        <v>212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46"/>
      <c r="N23" s="53">
        <f>'IV) Fixed Costs'!B22*1.21</f>
        <v>0</v>
      </c>
      <c r="O23" s="15"/>
      <c r="P23" s="15"/>
    </row>
    <row r="24" spans="1:16" ht="15" x14ac:dyDescent="0.35">
      <c r="A24" s="33" t="s">
        <v>213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46"/>
      <c r="N24" s="53">
        <f>'IV) Fixed Costs'!B23*1.21</f>
        <v>0</v>
      </c>
      <c r="O24" s="15"/>
      <c r="P24" s="15"/>
    </row>
    <row r="25" spans="1:16" ht="15" x14ac:dyDescent="0.35">
      <c r="A25" s="33" t="s">
        <v>214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46"/>
      <c r="N25" s="53">
        <f>'IV) Fixed Costs'!B24*1.21</f>
        <v>0</v>
      </c>
      <c r="O25" s="15"/>
      <c r="P25" s="15"/>
    </row>
    <row r="26" spans="1:16" ht="15" x14ac:dyDescent="0.35">
      <c r="A26" s="33" t="s">
        <v>215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46"/>
      <c r="N26" s="53">
        <f>'IV) Fixed Costs'!B25*1.21</f>
        <v>0</v>
      </c>
      <c r="O26" s="15"/>
      <c r="P26" s="15"/>
    </row>
    <row r="27" spans="1:16" ht="15" x14ac:dyDescent="0.35">
      <c r="A27" s="33" t="s">
        <v>399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46"/>
      <c r="N27" s="53">
        <f>'IV) Fixed Costs'!B26*1.21</f>
        <v>0</v>
      </c>
      <c r="O27" s="15"/>
      <c r="P27" s="15"/>
    </row>
    <row r="28" spans="1:16" ht="15" x14ac:dyDescent="0.35">
      <c r="A28" s="35" t="s">
        <v>216</v>
      </c>
      <c r="B28" s="32">
        <f>SUM(B29:B34)</f>
        <v>0</v>
      </c>
      <c r="C28" s="32">
        <f t="shared" ref="C28:N28" si="8">SUM(C29:C34)</f>
        <v>0</v>
      </c>
      <c r="D28" s="32">
        <f t="shared" si="8"/>
        <v>0</v>
      </c>
      <c r="E28" s="32">
        <f t="shared" si="8"/>
        <v>0</v>
      </c>
      <c r="F28" s="32">
        <f t="shared" si="8"/>
        <v>0</v>
      </c>
      <c r="G28" s="32">
        <f t="shared" si="8"/>
        <v>0</v>
      </c>
      <c r="H28" s="32">
        <f t="shared" si="8"/>
        <v>0</v>
      </c>
      <c r="I28" s="32">
        <f t="shared" si="8"/>
        <v>0</v>
      </c>
      <c r="J28" s="32">
        <f t="shared" si="8"/>
        <v>0</v>
      </c>
      <c r="K28" s="32">
        <f t="shared" si="8"/>
        <v>0</v>
      </c>
      <c r="L28" s="32">
        <f t="shared" si="8"/>
        <v>0</v>
      </c>
      <c r="M28" s="32">
        <f t="shared" si="8"/>
        <v>0</v>
      </c>
      <c r="N28" s="55">
        <f t="shared" si="8"/>
        <v>0</v>
      </c>
      <c r="O28" s="15"/>
      <c r="P28" s="15"/>
    </row>
    <row r="29" spans="1:16" ht="15" x14ac:dyDescent="0.35">
      <c r="A29" s="33" t="s">
        <v>217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46"/>
      <c r="N29" s="53">
        <f>'IV) Fixed Costs'!B28</f>
        <v>0</v>
      </c>
      <c r="O29" s="15"/>
      <c r="P29" s="15"/>
    </row>
    <row r="30" spans="1:16" ht="15" x14ac:dyDescent="0.35">
      <c r="A30" s="33" t="s">
        <v>218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46"/>
      <c r="N30" s="53">
        <f>'IV) Fixed Costs'!B29</f>
        <v>0</v>
      </c>
      <c r="O30" s="15"/>
      <c r="P30" s="15"/>
    </row>
    <row r="31" spans="1:16" ht="15" x14ac:dyDescent="0.35">
      <c r="A31" s="33" t="s">
        <v>216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46"/>
      <c r="N31" s="53">
        <f>'IV) Fixed Costs'!B30</f>
        <v>0</v>
      </c>
      <c r="O31" s="15"/>
      <c r="P31" s="15"/>
    </row>
    <row r="32" spans="1:16" ht="15" x14ac:dyDescent="0.35">
      <c r="A32" s="131" t="s">
        <v>403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46"/>
      <c r="N32" s="53">
        <f>'IV) Fixed Costs'!B31</f>
        <v>0</v>
      </c>
      <c r="O32" s="15"/>
      <c r="P32" s="15"/>
    </row>
    <row r="33" spans="1:16" ht="15" x14ac:dyDescent="0.35">
      <c r="A33" s="131" t="s">
        <v>221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46"/>
      <c r="N33" s="53">
        <f>'IV) Fixed Costs'!B32</f>
        <v>0</v>
      </c>
      <c r="O33" s="15"/>
      <c r="P33" s="15"/>
    </row>
    <row r="34" spans="1:16" ht="15" x14ac:dyDescent="0.35">
      <c r="A34" s="130" t="s">
        <v>404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46"/>
      <c r="N34" s="53">
        <f>'IV) Fixed Costs'!B33</f>
        <v>0</v>
      </c>
      <c r="O34" s="15"/>
      <c r="P34" s="15"/>
    </row>
    <row r="35" spans="1:16" ht="15" x14ac:dyDescent="0.35">
      <c r="A35" s="35" t="s">
        <v>405</v>
      </c>
      <c r="B35" s="32">
        <f>SUM(B36:B39)</f>
        <v>0</v>
      </c>
      <c r="C35" s="32">
        <f t="shared" ref="C35:N35" si="9">SUM(C36:C39)</f>
        <v>0</v>
      </c>
      <c r="D35" s="32">
        <f t="shared" si="9"/>
        <v>0</v>
      </c>
      <c r="E35" s="32">
        <f t="shared" si="9"/>
        <v>0</v>
      </c>
      <c r="F35" s="32">
        <f t="shared" si="9"/>
        <v>0</v>
      </c>
      <c r="G35" s="32">
        <f t="shared" si="9"/>
        <v>0</v>
      </c>
      <c r="H35" s="32">
        <f t="shared" si="9"/>
        <v>0</v>
      </c>
      <c r="I35" s="32">
        <f t="shared" si="9"/>
        <v>0</v>
      </c>
      <c r="J35" s="32">
        <f t="shared" si="9"/>
        <v>0</v>
      </c>
      <c r="K35" s="32">
        <f t="shared" si="9"/>
        <v>0</v>
      </c>
      <c r="L35" s="32">
        <f t="shared" si="9"/>
        <v>0</v>
      </c>
      <c r="M35" s="32">
        <f t="shared" si="9"/>
        <v>0</v>
      </c>
      <c r="N35" s="55">
        <f t="shared" si="9"/>
        <v>0</v>
      </c>
      <c r="O35" s="15"/>
      <c r="P35" s="15"/>
    </row>
    <row r="36" spans="1:16" ht="15" x14ac:dyDescent="0.35">
      <c r="A36" s="33" t="s">
        <v>224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46"/>
      <c r="N36" s="53">
        <f>'IV) Fixed Costs'!B35*1.21</f>
        <v>0</v>
      </c>
      <c r="O36" s="15"/>
      <c r="P36" s="15"/>
    </row>
    <row r="37" spans="1:16" ht="15" x14ac:dyDescent="0.35">
      <c r="A37" s="33" t="s">
        <v>406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46"/>
      <c r="N37" s="53">
        <f>'IV) Fixed Costs'!B36*1.21</f>
        <v>0</v>
      </c>
      <c r="O37" s="15"/>
      <c r="P37" s="15"/>
    </row>
    <row r="38" spans="1:16" ht="15" x14ac:dyDescent="0.35">
      <c r="A38" s="33" t="s">
        <v>226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46"/>
      <c r="N38" s="53">
        <f>'IV) Fixed Costs'!B37*1.21</f>
        <v>0</v>
      </c>
      <c r="O38" s="15"/>
      <c r="P38" s="15"/>
    </row>
    <row r="39" spans="1:16" ht="15" x14ac:dyDescent="0.35">
      <c r="A39" s="33" t="s">
        <v>407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46"/>
      <c r="N39" s="53">
        <f>'IV) Fixed Costs'!B38*1.21</f>
        <v>0</v>
      </c>
      <c r="O39" s="15"/>
      <c r="P39" s="15"/>
    </row>
    <row r="40" spans="1:16" ht="15" x14ac:dyDescent="0.35">
      <c r="A40" s="35" t="s">
        <v>408</v>
      </c>
      <c r="B40" s="32">
        <f>SUM(B41:B48)</f>
        <v>0</v>
      </c>
      <c r="C40" s="32">
        <f t="shared" ref="C40:N40" si="10">SUM(C41:C48)</f>
        <v>0</v>
      </c>
      <c r="D40" s="32">
        <f t="shared" si="10"/>
        <v>0</v>
      </c>
      <c r="E40" s="32">
        <f t="shared" si="10"/>
        <v>0</v>
      </c>
      <c r="F40" s="32">
        <f t="shared" si="10"/>
        <v>0</v>
      </c>
      <c r="G40" s="32">
        <f t="shared" si="10"/>
        <v>0</v>
      </c>
      <c r="H40" s="32">
        <f t="shared" si="10"/>
        <v>0</v>
      </c>
      <c r="I40" s="32">
        <f t="shared" si="10"/>
        <v>0</v>
      </c>
      <c r="J40" s="32">
        <f t="shared" si="10"/>
        <v>0</v>
      </c>
      <c r="K40" s="32">
        <f t="shared" si="10"/>
        <v>0</v>
      </c>
      <c r="L40" s="32">
        <f t="shared" si="10"/>
        <v>0</v>
      </c>
      <c r="M40" s="32">
        <f t="shared" si="10"/>
        <v>0</v>
      </c>
      <c r="N40" s="55">
        <f t="shared" si="10"/>
        <v>0</v>
      </c>
      <c r="O40" s="15"/>
      <c r="P40" s="15"/>
    </row>
    <row r="41" spans="1:16" ht="15" x14ac:dyDescent="0.35">
      <c r="A41" s="33" t="s">
        <v>409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46"/>
      <c r="N41" s="53">
        <f>'IV) Fixed Costs'!B40*1.21</f>
        <v>0</v>
      </c>
      <c r="O41" s="15"/>
      <c r="P41" s="15"/>
    </row>
    <row r="42" spans="1:16" ht="15" x14ac:dyDescent="0.35">
      <c r="A42" s="33" t="s">
        <v>410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46"/>
      <c r="N42" s="53">
        <f>'IV) Fixed Costs'!B41*1.21</f>
        <v>0</v>
      </c>
      <c r="O42" s="15"/>
      <c r="P42" s="15"/>
    </row>
    <row r="43" spans="1:16" ht="15" x14ac:dyDescent="0.35">
      <c r="A43" s="33" t="s">
        <v>411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46"/>
      <c r="N43" s="53">
        <f>'IV) Fixed Costs'!B43*1.21</f>
        <v>0</v>
      </c>
      <c r="O43" s="15"/>
      <c r="P43" s="15"/>
    </row>
    <row r="44" spans="1:16" ht="15" x14ac:dyDescent="0.35">
      <c r="A44" s="33" t="s">
        <v>233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46"/>
      <c r="N44" s="53">
        <f>'IV) Fixed Costs'!B44*1.21</f>
        <v>0</v>
      </c>
      <c r="O44" s="15"/>
      <c r="P44" s="15"/>
    </row>
    <row r="45" spans="1:16" ht="15" x14ac:dyDescent="0.35">
      <c r="A45" s="33" t="s">
        <v>234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46"/>
      <c r="N45" s="53">
        <f>'IV) Fixed Costs'!B45*1.21</f>
        <v>0</v>
      </c>
      <c r="O45" s="15"/>
      <c r="P45" s="15"/>
    </row>
    <row r="46" spans="1:16" ht="15" x14ac:dyDescent="0.35">
      <c r="A46" s="33" t="s">
        <v>235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46"/>
      <c r="N46" s="53">
        <f>'IV) Fixed Costs'!B46*1.21</f>
        <v>0</v>
      </c>
      <c r="O46" s="15"/>
      <c r="P46" s="15"/>
    </row>
    <row r="47" spans="1:16" ht="15" x14ac:dyDescent="0.35">
      <c r="A47" s="33" t="s">
        <v>412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46"/>
      <c r="N47" s="53">
        <f>'IV) Fixed Costs'!B47*1.21</f>
        <v>0</v>
      </c>
      <c r="O47" s="15"/>
      <c r="P47" s="15"/>
    </row>
    <row r="48" spans="1:16" ht="15" x14ac:dyDescent="0.35">
      <c r="A48" s="33" t="s">
        <v>413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46"/>
      <c r="N48" s="53">
        <f>'IV) Fixed Costs'!B48*1.21</f>
        <v>0</v>
      </c>
      <c r="O48" s="15"/>
      <c r="P48" s="15"/>
    </row>
    <row r="49" spans="1:16" ht="15" x14ac:dyDescent="0.35">
      <c r="A49" s="35" t="s">
        <v>414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47"/>
      <c r="N49" s="55">
        <f>'IV) Fixed Costs'!B49</f>
        <v>2792.2</v>
      </c>
      <c r="O49" s="15"/>
      <c r="P49" s="15"/>
    </row>
    <row r="50" spans="1:16" ht="15" x14ac:dyDescent="0.35">
      <c r="A50" s="35" t="str">
        <f>'IV) Fixed Costs'!A51</f>
        <v>Frais de gestion des cotisations sociales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47"/>
      <c r="N50" s="55">
        <f>'IV) Fixed Costs'!B51</f>
        <v>0</v>
      </c>
      <c r="O50" s="15"/>
      <c r="P50" s="15"/>
    </row>
    <row r="51" spans="1:16" x14ac:dyDescent="0.3">
      <c r="A51" s="3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46"/>
      <c r="N51" s="56"/>
    </row>
    <row r="52" spans="1:16" ht="15" x14ac:dyDescent="0.35">
      <c r="A52" s="40" t="s">
        <v>415</v>
      </c>
      <c r="B52" s="38">
        <f>SUM(B53:B59)</f>
        <v>0</v>
      </c>
      <c r="C52" s="38">
        <f t="shared" ref="C52:N52" si="11">SUM(C53:C59)</f>
        <v>0</v>
      </c>
      <c r="D52" s="38">
        <f t="shared" si="11"/>
        <v>0</v>
      </c>
      <c r="E52" s="38">
        <f t="shared" si="11"/>
        <v>0</v>
      </c>
      <c r="F52" s="38">
        <f t="shared" si="11"/>
        <v>0</v>
      </c>
      <c r="G52" s="38">
        <f t="shared" si="11"/>
        <v>0</v>
      </c>
      <c r="H52" s="38">
        <f t="shared" si="11"/>
        <v>0</v>
      </c>
      <c r="I52" s="38">
        <f t="shared" si="11"/>
        <v>0</v>
      </c>
      <c r="J52" s="38">
        <f t="shared" si="11"/>
        <v>0</v>
      </c>
      <c r="K52" s="38">
        <f t="shared" si="11"/>
        <v>0</v>
      </c>
      <c r="L52" s="38">
        <f t="shared" si="11"/>
        <v>0</v>
      </c>
      <c r="M52" s="48">
        <f t="shared" si="11"/>
        <v>0</v>
      </c>
      <c r="N52" s="57">
        <f t="shared" si="11"/>
        <v>0</v>
      </c>
      <c r="O52" s="15"/>
      <c r="P52" s="15"/>
    </row>
    <row r="53" spans="1:16" ht="15" x14ac:dyDescent="0.35">
      <c r="A53" s="33" t="s">
        <v>243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46"/>
      <c r="N53" s="53">
        <f>'IV) Fixed Costs'!B54</f>
        <v>0</v>
      </c>
      <c r="O53" s="15"/>
      <c r="P53" s="15"/>
    </row>
    <row r="54" spans="1:16" ht="15" x14ac:dyDescent="0.35">
      <c r="A54" s="33" t="s">
        <v>416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46"/>
      <c r="N54" s="53">
        <f>'IV) Fixed Costs'!B55</f>
        <v>0</v>
      </c>
      <c r="O54" s="15"/>
      <c r="P54" s="15"/>
    </row>
    <row r="55" spans="1:16" ht="15" x14ac:dyDescent="0.35">
      <c r="A55" s="33" t="s">
        <v>245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46"/>
      <c r="N55" s="53">
        <f>'IV) Fixed Costs'!B56</f>
        <v>0</v>
      </c>
      <c r="O55" s="15"/>
      <c r="P55" s="15"/>
    </row>
    <row r="56" spans="1:16" ht="15" x14ac:dyDescent="0.35">
      <c r="A56" s="33" t="s">
        <v>246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46"/>
      <c r="N56" s="53">
        <f>'IV) Fixed Costs'!B57</f>
        <v>0</v>
      </c>
      <c r="O56" s="15"/>
      <c r="P56" s="15"/>
    </row>
    <row r="57" spans="1:16" ht="15" x14ac:dyDescent="0.35">
      <c r="A57" s="33" t="s">
        <v>247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46"/>
      <c r="N57" s="53">
        <f>'IV) Fixed Costs'!B58</f>
        <v>0</v>
      </c>
      <c r="O57" s="15"/>
      <c r="P57" s="15"/>
    </row>
    <row r="58" spans="1:16" ht="15" x14ac:dyDescent="0.35">
      <c r="A58" s="33" t="s">
        <v>112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46"/>
      <c r="N58" s="53">
        <f>'IV) Fixed Costs'!B59</f>
        <v>0</v>
      </c>
      <c r="O58" s="15"/>
      <c r="P58" s="15"/>
    </row>
    <row r="59" spans="1:16" ht="15" x14ac:dyDescent="0.35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46"/>
      <c r="N59" s="53">
        <f>'IV) Fixed Costs'!B60</f>
        <v>0</v>
      </c>
      <c r="O59" s="15"/>
      <c r="P59" s="15"/>
    </row>
    <row r="60" spans="1:16" ht="15" x14ac:dyDescent="0.35">
      <c r="A60" s="37" t="s">
        <v>417</v>
      </c>
      <c r="B60" s="38">
        <f>SUM(B61:B66)</f>
        <v>0</v>
      </c>
      <c r="C60" s="38">
        <f t="shared" ref="C60:L60" si="12">SUM(C61:C66)</f>
        <v>0</v>
      </c>
      <c r="D60" s="38">
        <f t="shared" si="12"/>
        <v>0</v>
      </c>
      <c r="E60" s="38">
        <f t="shared" si="12"/>
        <v>0</v>
      </c>
      <c r="F60" s="38">
        <f t="shared" si="12"/>
        <v>0</v>
      </c>
      <c r="G60" s="38">
        <f t="shared" si="12"/>
        <v>0</v>
      </c>
      <c r="H60" s="38">
        <f t="shared" si="12"/>
        <v>0</v>
      </c>
      <c r="I60" s="38">
        <f t="shared" si="12"/>
        <v>0</v>
      </c>
      <c r="J60" s="38">
        <f t="shared" si="12"/>
        <v>0</v>
      </c>
      <c r="K60" s="38">
        <f t="shared" si="12"/>
        <v>0</v>
      </c>
      <c r="L60" s="38">
        <f t="shared" si="12"/>
        <v>0</v>
      </c>
      <c r="M60" s="48">
        <f t="shared" ref="M60" si="13">SUM(M61:M66)</f>
        <v>0</v>
      </c>
      <c r="N60" s="57" t="e">
        <f t="shared" ref="N60" si="14">SUM(N61:N66)</f>
        <v>#REF!</v>
      </c>
      <c r="O60" s="15"/>
      <c r="P60" s="15"/>
    </row>
    <row r="61" spans="1:16" ht="15" x14ac:dyDescent="0.35">
      <c r="A61" s="33" t="s">
        <v>418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46"/>
      <c r="N61" s="53">
        <f>'IV) Fixed Costs'!B64</f>
        <v>0</v>
      </c>
      <c r="O61" s="15"/>
      <c r="P61" s="15"/>
    </row>
    <row r="62" spans="1:16" ht="15" x14ac:dyDescent="0.35">
      <c r="A62" s="33" t="s">
        <v>419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46"/>
      <c r="N62" s="53">
        <f>'IV) Fixed Costs'!B65</f>
        <v>0</v>
      </c>
      <c r="O62" s="15"/>
      <c r="P62" s="15"/>
    </row>
    <row r="63" spans="1:16" ht="15" x14ac:dyDescent="0.35">
      <c r="A63" s="33" t="s">
        <v>420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46"/>
      <c r="N63" s="53" t="e">
        <f>'IV) Fixed Costs'!#REF!</f>
        <v>#REF!</v>
      </c>
      <c r="O63" s="15"/>
      <c r="P63" s="15"/>
    </row>
    <row r="64" spans="1:16" ht="15" x14ac:dyDescent="0.35">
      <c r="A64" s="33" t="s">
        <v>254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46"/>
      <c r="N64" s="53">
        <f>'IV) Fixed Costs'!B67</f>
        <v>0</v>
      </c>
      <c r="O64" s="15"/>
      <c r="P64" s="15"/>
    </row>
    <row r="65" spans="1:16" ht="15" x14ac:dyDescent="0.35">
      <c r="A65" s="33" t="s">
        <v>112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46"/>
      <c r="N65" s="53">
        <f>'IV) Fixed Costs'!B68</f>
        <v>0</v>
      </c>
      <c r="O65" s="15"/>
      <c r="P65" s="15"/>
    </row>
    <row r="66" spans="1:16" x14ac:dyDescent="0.3">
      <c r="A66" s="41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46"/>
      <c r="N66" s="53"/>
    </row>
    <row r="67" spans="1:16" ht="15" x14ac:dyDescent="0.35">
      <c r="A67" s="40" t="s">
        <v>421</v>
      </c>
      <c r="B67" s="38">
        <f>SUM(B68:B70)</f>
        <v>0</v>
      </c>
      <c r="C67" s="38">
        <f t="shared" ref="C67:N67" si="15">SUM(C68:C70)</f>
        <v>0</v>
      </c>
      <c r="D67" s="38">
        <f t="shared" si="15"/>
        <v>0</v>
      </c>
      <c r="E67" s="38">
        <f t="shared" si="15"/>
        <v>0</v>
      </c>
      <c r="F67" s="38">
        <f t="shared" si="15"/>
        <v>0</v>
      </c>
      <c r="G67" s="38">
        <f t="shared" si="15"/>
        <v>0</v>
      </c>
      <c r="H67" s="38">
        <f t="shared" si="15"/>
        <v>0</v>
      </c>
      <c r="I67" s="38">
        <f t="shared" si="15"/>
        <v>0</v>
      </c>
      <c r="J67" s="38">
        <f t="shared" si="15"/>
        <v>0</v>
      </c>
      <c r="K67" s="38">
        <f t="shared" si="15"/>
        <v>0</v>
      </c>
      <c r="L67" s="38">
        <f t="shared" si="15"/>
        <v>0</v>
      </c>
      <c r="M67" s="48">
        <f t="shared" si="15"/>
        <v>0</v>
      </c>
      <c r="N67" s="57">
        <f t="shared" si="15"/>
        <v>0</v>
      </c>
      <c r="O67" s="15"/>
      <c r="P67" s="15"/>
    </row>
    <row r="68" spans="1:16" ht="15" x14ac:dyDescent="0.35">
      <c r="A68" s="33" t="s">
        <v>256</v>
      </c>
      <c r="B68" s="34">
        <f>N68/12</f>
        <v>0</v>
      </c>
      <c r="C68" s="34">
        <f>O68/12</f>
        <v>0</v>
      </c>
      <c r="D68" s="34">
        <f>P68/12</f>
        <v>0</v>
      </c>
      <c r="E68" s="34">
        <f>Q68/12</f>
        <v>0</v>
      </c>
      <c r="F68" s="34">
        <f>R68/12</f>
        <v>0</v>
      </c>
      <c r="G68" s="34">
        <f t="shared" ref="G68:M68" si="16">S68/12</f>
        <v>0</v>
      </c>
      <c r="H68" s="34">
        <f t="shared" si="16"/>
        <v>0</v>
      </c>
      <c r="I68" s="34">
        <f t="shared" si="16"/>
        <v>0</v>
      </c>
      <c r="J68" s="34">
        <f t="shared" si="16"/>
        <v>0</v>
      </c>
      <c r="K68" s="34">
        <f t="shared" si="16"/>
        <v>0</v>
      </c>
      <c r="L68" s="34">
        <f t="shared" si="16"/>
        <v>0</v>
      </c>
      <c r="M68" s="46">
        <f t="shared" si="16"/>
        <v>0</v>
      </c>
      <c r="N68" s="53">
        <f>'IV) Fixed Costs'!B71</f>
        <v>0</v>
      </c>
      <c r="O68" s="15"/>
      <c r="P68" s="15"/>
    </row>
    <row r="69" spans="1:16" ht="15" x14ac:dyDescent="0.35">
      <c r="A69" s="33" t="s">
        <v>257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46"/>
      <c r="N69" s="53">
        <f>'IV) Fixed Costs'!B72</f>
        <v>0</v>
      </c>
      <c r="O69" s="15"/>
      <c r="P69" s="15"/>
    </row>
    <row r="70" spans="1:16" ht="15" x14ac:dyDescent="0.35">
      <c r="A70" s="33" t="s">
        <v>112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46"/>
      <c r="N70" s="53">
        <f>'IV) Fixed Costs'!B73</f>
        <v>0</v>
      </c>
      <c r="O70" s="15"/>
      <c r="P70" s="15"/>
    </row>
    <row r="71" spans="1:16" ht="15" x14ac:dyDescent="0.35">
      <c r="A71" s="33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46"/>
      <c r="N71" s="53"/>
      <c r="O71" s="15"/>
      <c r="P71" s="15"/>
    </row>
    <row r="72" spans="1:16" ht="15" x14ac:dyDescent="0.35">
      <c r="A72" s="40" t="s">
        <v>2</v>
      </c>
      <c r="B72" s="38">
        <f t="shared" ref="B72:N72" si="17">SUM(B73:B80)</f>
        <v>0</v>
      </c>
      <c r="C72" s="38">
        <f t="shared" si="17"/>
        <v>0</v>
      </c>
      <c r="D72" s="38">
        <f t="shared" si="17"/>
        <v>0</v>
      </c>
      <c r="E72" s="38">
        <f t="shared" si="17"/>
        <v>0</v>
      </c>
      <c r="F72" s="38">
        <f t="shared" si="17"/>
        <v>0</v>
      </c>
      <c r="G72" s="38">
        <f t="shared" si="17"/>
        <v>0</v>
      </c>
      <c r="H72" s="38">
        <f t="shared" si="17"/>
        <v>0</v>
      </c>
      <c r="I72" s="38">
        <f t="shared" si="17"/>
        <v>0</v>
      </c>
      <c r="J72" s="38">
        <f t="shared" si="17"/>
        <v>0</v>
      </c>
      <c r="K72" s="38">
        <f t="shared" si="17"/>
        <v>0</v>
      </c>
      <c r="L72" s="38">
        <f t="shared" si="17"/>
        <v>0</v>
      </c>
      <c r="M72" s="38">
        <f t="shared" si="17"/>
        <v>0</v>
      </c>
      <c r="N72" s="38">
        <f t="shared" si="17"/>
        <v>0</v>
      </c>
      <c r="O72" s="15"/>
      <c r="P72" s="15"/>
    </row>
    <row r="73" spans="1:16" s="15" customFormat="1" x14ac:dyDescent="0.35">
      <c r="A73" s="33" t="s">
        <v>31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46"/>
      <c r="N73" s="53">
        <f>'I) Investments'!C5*1.21</f>
        <v>0</v>
      </c>
    </row>
    <row r="74" spans="1:16" s="15" customFormat="1" x14ac:dyDescent="0.35">
      <c r="A74" s="33" t="s">
        <v>32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46"/>
      <c r="N74" s="53">
        <f>'I) Investments'!C6*1.21</f>
        <v>0</v>
      </c>
    </row>
    <row r="75" spans="1:16" s="15" customFormat="1" x14ac:dyDescent="0.35">
      <c r="A75" s="33" t="s">
        <v>422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46"/>
      <c r="N75" s="53">
        <f>'I) Investments'!C7*1.21</f>
        <v>0</v>
      </c>
    </row>
    <row r="76" spans="1:16" s="15" customFormat="1" x14ac:dyDescent="0.35">
      <c r="A76" s="33" t="s">
        <v>423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46"/>
      <c r="N76" s="53">
        <f>'I) Investments'!C8*1.21</f>
        <v>0</v>
      </c>
    </row>
    <row r="77" spans="1:16" s="15" customFormat="1" x14ac:dyDescent="0.35">
      <c r="A77" s="33" t="s">
        <v>35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46"/>
      <c r="N77" s="53">
        <f>'I) Investments'!C9*1.21</f>
        <v>0</v>
      </c>
    </row>
    <row r="78" spans="1:16" s="15" customFormat="1" x14ac:dyDescent="0.35">
      <c r="A78" s="33" t="s">
        <v>424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46"/>
      <c r="N78" s="53">
        <f>'I) Investments'!C10*1.21</f>
        <v>0</v>
      </c>
    </row>
    <row r="79" spans="1:16" s="15" customFormat="1" x14ac:dyDescent="0.35">
      <c r="A79" s="33" t="s">
        <v>37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46"/>
      <c r="N79" s="53">
        <f>'I) Investments'!C11*1.21</f>
        <v>0</v>
      </c>
    </row>
    <row r="80" spans="1:16" s="15" customFormat="1" x14ac:dyDescent="0.35">
      <c r="A80" s="33" t="s">
        <v>38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46"/>
      <c r="N80" s="53">
        <f>'I) Investments'!C12*1.21</f>
        <v>0</v>
      </c>
    </row>
    <row r="81" spans="1:16" s="15" customFormat="1" x14ac:dyDescent="0.35">
      <c r="A81" s="33" t="str">
        <f>'I) Investments'!A13</f>
        <v>Personal contribution in kind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46"/>
      <c r="N81" s="53"/>
    </row>
    <row r="82" spans="1:16" s="15" customFormat="1" x14ac:dyDescent="0.35">
      <c r="A82" s="33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46"/>
      <c r="N82" s="53"/>
    </row>
    <row r="83" spans="1:16" s="15" customFormat="1" x14ac:dyDescent="0.35">
      <c r="A83" s="40" t="s">
        <v>425</v>
      </c>
      <c r="B83" s="38">
        <f>B84</f>
        <v>0</v>
      </c>
      <c r="C83" s="38">
        <f t="shared" ref="C83:N83" si="18">C84</f>
        <v>0</v>
      </c>
      <c r="D83" s="38">
        <f t="shared" si="18"/>
        <v>0</v>
      </c>
      <c r="E83" s="38">
        <f t="shared" si="18"/>
        <v>0</v>
      </c>
      <c r="F83" s="38">
        <f t="shared" si="18"/>
        <v>0</v>
      </c>
      <c r="G83" s="38">
        <f t="shared" si="18"/>
        <v>0</v>
      </c>
      <c r="H83" s="38">
        <f t="shared" si="18"/>
        <v>0</v>
      </c>
      <c r="I83" s="38">
        <f t="shared" si="18"/>
        <v>0</v>
      </c>
      <c r="J83" s="38">
        <f t="shared" si="18"/>
        <v>0</v>
      </c>
      <c r="K83" s="38">
        <f t="shared" si="18"/>
        <v>0</v>
      </c>
      <c r="L83" s="38">
        <f t="shared" si="18"/>
        <v>0</v>
      </c>
      <c r="M83" s="38">
        <f t="shared" si="18"/>
        <v>0</v>
      </c>
      <c r="N83" s="38">
        <f t="shared" si="18"/>
        <v>0</v>
      </c>
    </row>
    <row r="84" spans="1:16" s="15" customFormat="1" x14ac:dyDescent="0.35">
      <c r="A84" s="33" t="s">
        <v>426</v>
      </c>
      <c r="B84" s="34">
        <f>N84</f>
        <v>0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46"/>
      <c r="N84" s="337">
        <f>'I) Investments'!B36</f>
        <v>0</v>
      </c>
    </row>
    <row r="85" spans="1:16" s="15" customFormat="1" x14ac:dyDescent="0.35">
      <c r="A85" s="33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46"/>
      <c r="N85" s="53"/>
    </row>
    <row r="86" spans="1:16" ht="15" x14ac:dyDescent="0.35">
      <c r="A86" s="40" t="s">
        <v>284</v>
      </c>
      <c r="B86" s="38">
        <f>$N$89/12</f>
        <v>0</v>
      </c>
      <c r="C86" s="38">
        <f t="shared" ref="C86:M86" si="19">$N$89/12</f>
        <v>0</v>
      </c>
      <c r="D86" s="38">
        <f t="shared" si="19"/>
        <v>0</v>
      </c>
      <c r="E86" s="38">
        <f t="shared" si="19"/>
        <v>0</v>
      </c>
      <c r="F86" s="38">
        <f t="shared" si="19"/>
        <v>0</v>
      </c>
      <c r="G86" s="38">
        <f t="shared" si="19"/>
        <v>0</v>
      </c>
      <c r="H86" s="38">
        <f t="shared" si="19"/>
        <v>0</v>
      </c>
      <c r="I86" s="38">
        <f t="shared" si="19"/>
        <v>0</v>
      </c>
      <c r="J86" s="38">
        <f t="shared" si="19"/>
        <v>0</v>
      </c>
      <c r="K86" s="38">
        <f t="shared" si="19"/>
        <v>0</v>
      </c>
      <c r="L86" s="38">
        <f t="shared" si="19"/>
        <v>0</v>
      </c>
      <c r="M86" s="48">
        <f t="shared" si="19"/>
        <v>0</v>
      </c>
      <c r="N86" s="53">
        <f>'VI) Income Statement'!B30</f>
        <v>0</v>
      </c>
    </row>
    <row r="87" spans="1:16" ht="15" x14ac:dyDescent="0.35">
      <c r="A87" s="33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46"/>
      <c r="N87" s="53">
        <f>'I) Investments'!C13*1.21</f>
        <v>0</v>
      </c>
    </row>
    <row r="88" spans="1:16" ht="15" x14ac:dyDescent="0.35">
      <c r="A88" s="40" t="s">
        <v>427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48"/>
      <c r="N88" s="53">
        <f>'IX) Dashboard'!E41</f>
        <v>12000</v>
      </c>
      <c r="O88" s="15"/>
      <c r="P88" s="15"/>
    </row>
    <row r="89" spans="1:16" ht="15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46"/>
      <c r="N89" s="56"/>
      <c r="O89" s="15"/>
      <c r="P89" s="15"/>
    </row>
    <row r="90" spans="1:16" ht="15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46"/>
      <c r="N90" s="56"/>
      <c r="O90" s="15"/>
      <c r="P90" s="15"/>
    </row>
    <row r="91" spans="1:16" ht="15" x14ac:dyDescent="0.35">
      <c r="A91" s="42" t="s">
        <v>428</v>
      </c>
      <c r="B91" s="43">
        <f t="shared" ref="B91:M91" si="20">B4-B7</f>
        <v>0</v>
      </c>
      <c r="C91" s="43">
        <f t="shared" si="20"/>
        <v>0</v>
      </c>
      <c r="D91" s="43">
        <f t="shared" si="20"/>
        <v>0</v>
      </c>
      <c r="E91" s="43">
        <f t="shared" si="20"/>
        <v>0</v>
      </c>
      <c r="F91" s="43">
        <f t="shared" si="20"/>
        <v>0</v>
      </c>
      <c r="G91" s="43">
        <f t="shared" si="20"/>
        <v>0</v>
      </c>
      <c r="H91" s="43">
        <f t="shared" si="20"/>
        <v>0</v>
      </c>
      <c r="I91" s="43">
        <f t="shared" si="20"/>
        <v>0</v>
      </c>
      <c r="J91" s="43">
        <f t="shared" si="20"/>
        <v>0</v>
      </c>
      <c r="K91" s="43">
        <f t="shared" si="20"/>
        <v>0</v>
      </c>
      <c r="L91" s="43">
        <f t="shared" si="20"/>
        <v>0</v>
      </c>
      <c r="M91" s="49">
        <f t="shared" si="20"/>
        <v>0</v>
      </c>
      <c r="N91" s="60"/>
    </row>
    <row r="92" spans="1:16" ht="15" x14ac:dyDescent="0.35">
      <c r="A92" s="33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46"/>
      <c r="N92" s="58"/>
      <c r="O92" s="15"/>
      <c r="P92" s="15"/>
    </row>
    <row r="93" spans="1:16" ht="15" x14ac:dyDescent="0.35">
      <c r="A93" s="33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46"/>
      <c r="N93" s="58"/>
      <c r="O93" s="15"/>
      <c r="P93" s="15"/>
    </row>
    <row r="94" spans="1:16" ht="15.6" thickBot="1" x14ac:dyDescent="0.4">
      <c r="A94" s="27" t="s">
        <v>429</v>
      </c>
      <c r="B94" s="28">
        <f t="shared" ref="B94:M94" si="21">B91+B2</f>
        <v>0</v>
      </c>
      <c r="C94" s="28">
        <f t="shared" si="21"/>
        <v>0</v>
      </c>
      <c r="D94" s="28">
        <f t="shared" si="21"/>
        <v>0</v>
      </c>
      <c r="E94" s="28">
        <f t="shared" si="21"/>
        <v>0</v>
      </c>
      <c r="F94" s="28">
        <f t="shared" si="21"/>
        <v>0</v>
      </c>
      <c r="G94" s="28">
        <f t="shared" si="21"/>
        <v>0</v>
      </c>
      <c r="H94" s="28">
        <f t="shared" si="21"/>
        <v>0</v>
      </c>
      <c r="I94" s="28">
        <f t="shared" si="21"/>
        <v>0</v>
      </c>
      <c r="J94" s="28">
        <f t="shared" si="21"/>
        <v>0</v>
      </c>
      <c r="K94" s="28">
        <f t="shared" si="21"/>
        <v>0</v>
      </c>
      <c r="L94" s="28">
        <f t="shared" si="21"/>
        <v>0</v>
      </c>
      <c r="M94" s="50">
        <f t="shared" si="21"/>
        <v>0</v>
      </c>
      <c r="N94" s="61"/>
      <c r="O94" s="15"/>
      <c r="P94" s="15"/>
    </row>
  </sheetData>
  <phoneticPr fontId="58" type="noConversion"/>
  <pageMargins left="0.23622047244094491" right="0.23622047244094491" top="0.74803149606299213" bottom="0.74803149606299213" header="0.31496062992125984" footer="0.31496062992125984"/>
  <pageSetup paperSize="9" scale="81" fitToHeight="0" orientation="landscape" r:id="rId1"/>
  <headerFooter>
    <oddHeader>&amp;R&amp;G</oddHeader>
    <oddFooter>&amp;L&amp;"-,Italique"Plan Financier - Aperçu&amp;C&amp;"-,Italique"(c) Dreams Lab - Partena Professional&amp;R&amp;"-,Italique"Tous droits réservés.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A1:I41"/>
  <sheetViews>
    <sheetView topLeftCell="A9" zoomScaleNormal="100" workbookViewId="0">
      <selection activeCell="E21" sqref="E21"/>
    </sheetView>
  </sheetViews>
  <sheetFormatPr defaultColWidth="9.109375" defaultRowHeight="14.4" x14ac:dyDescent="0.3"/>
  <cols>
    <col min="1" max="2" width="11.88671875" style="3" bestFit="1" customWidth="1"/>
    <col min="3" max="3" width="9.88671875" style="3" bestFit="1" customWidth="1"/>
    <col min="4" max="4" width="10.6640625" style="3" bestFit="1" customWidth="1"/>
    <col min="5" max="5" width="9.5546875" style="3" customWidth="1"/>
    <col min="6" max="6" width="11.109375" style="3" bestFit="1" customWidth="1"/>
    <col min="7" max="7" width="9.88671875" style="3" bestFit="1" customWidth="1"/>
    <col min="8" max="8" width="9.109375" style="3"/>
    <col min="9" max="9" width="6.33203125" style="3" customWidth="1"/>
    <col min="10" max="10" width="9.109375" style="3"/>
    <col min="11" max="11" width="9.6640625" style="3" bestFit="1" customWidth="1"/>
    <col min="12" max="16384" width="9.109375" style="3"/>
  </cols>
  <sheetData>
    <row r="1" spans="1:9" x14ac:dyDescent="0.3">
      <c r="A1" s="1" t="s">
        <v>430</v>
      </c>
      <c r="B1" s="2"/>
      <c r="C1" s="2"/>
      <c r="D1" s="2"/>
      <c r="E1" s="2"/>
    </row>
    <row r="2" spans="1:9" ht="15" thickBot="1" x14ac:dyDescent="0.35">
      <c r="A2" s="2"/>
      <c r="B2" s="1"/>
      <c r="C2" s="2"/>
      <c r="D2" s="2"/>
      <c r="E2" s="2"/>
    </row>
    <row r="3" spans="1:9" ht="15" thickBot="1" x14ac:dyDescent="0.35">
      <c r="A3" s="470" t="s">
        <v>431</v>
      </c>
      <c r="B3" s="471"/>
      <c r="C3" s="471"/>
      <c r="D3" s="472"/>
      <c r="E3" s="2"/>
    </row>
    <row r="4" spans="1:9" x14ac:dyDescent="0.3">
      <c r="A4" s="30" t="s">
        <v>289</v>
      </c>
      <c r="B4" s="2" t="s">
        <v>290</v>
      </c>
      <c r="C4" s="2" t="s">
        <v>291</v>
      </c>
      <c r="D4" s="346" t="s">
        <v>60</v>
      </c>
      <c r="E4" s="2"/>
    </row>
    <row r="5" spans="1:9" x14ac:dyDescent="0.3">
      <c r="A5" s="347">
        <v>0</v>
      </c>
      <c r="B5" s="340">
        <v>16320</v>
      </c>
      <c r="C5" s="259">
        <v>0</v>
      </c>
      <c r="D5" s="348">
        <v>0</v>
      </c>
      <c r="E5" s="4"/>
    </row>
    <row r="6" spans="1:9" x14ac:dyDescent="0.3">
      <c r="A6" s="349">
        <f>B5</f>
        <v>16320</v>
      </c>
      <c r="B6" s="342">
        <v>28800</v>
      </c>
      <c r="C6" s="261">
        <v>0.25</v>
      </c>
      <c r="D6" s="348">
        <f>(B6-A6)*C6</f>
        <v>3120</v>
      </c>
      <c r="E6" s="4"/>
    </row>
    <row r="7" spans="1:9" x14ac:dyDescent="0.3">
      <c r="A7" s="349">
        <f>B6</f>
        <v>28800</v>
      </c>
      <c r="B7" s="342">
        <v>49840</v>
      </c>
      <c r="C7" s="261">
        <v>0.4</v>
      </c>
      <c r="D7" s="348">
        <f>(B7-A7)*C7</f>
        <v>8416</v>
      </c>
      <c r="E7" s="4"/>
    </row>
    <row r="8" spans="1:9" ht="15" thickBot="1" x14ac:dyDescent="0.35">
      <c r="A8" s="350">
        <f>+B7</f>
        <v>49840</v>
      </c>
      <c r="B8" s="407" t="s">
        <v>432</v>
      </c>
      <c r="C8" s="351">
        <v>0.5</v>
      </c>
      <c r="D8" s="352"/>
      <c r="E8" s="4"/>
    </row>
    <row r="9" spans="1:9" x14ac:dyDescent="0.3">
      <c r="A9" s="2"/>
      <c r="B9" s="2"/>
      <c r="C9" s="2"/>
      <c r="D9" s="2"/>
      <c r="E9" s="2"/>
    </row>
    <row r="10" spans="1:9" x14ac:dyDescent="0.3">
      <c r="A10" s="2"/>
      <c r="B10" s="2"/>
      <c r="C10" s="2"/>
      <c r="D10" s="2"/>
      <c r="E10" s="2"/>
    </row>
    <row r="11" spans="1:9" x14ac:dyDescent="0.3">
      <c r="A11" s="5" t="s">
        <v>433</v>
      </c>
      <c r="B11" s="6"/>
      <c r="C11" s="2"/>
      <c r="D11" s="2"/>
      <c r="E11" s="5" t="s">
        <v>434</v>
      </c>
      <c r="F11" s="6"/>
      <c r="G11" s="2"/>
      <c r="H11" s="2"/>
      <c r="I11" s="2"/>
    </row>
    <row r="12" spans="1:9" x14ac:dyDescent="0.3">
      <c r="A12" s="2" t="s">
        <v>435</v>
      </c>
      <c r="B12" s="2"/>
      <c r="C12" s="7">
        <f>'VIII) Break-Even Turnover'!E4*12+'VI) Income Statement'!B23</f>
        <v>0</v>
      </c>
      <c r="D12" s="2"/>
      <c r="E12" s="2" t="s">
        <v>435</v>
      </c>
      <c r="F12" s="2"/>
      <c r="G12" s="7">
        <f>'VIII) Break-Even Turnover'!F4*12+'VI) Income Statement'!C23</f>
        <v>0</v>
      </c>
      <c r="H12" s="2"/>
      <c r="I12" s="2"/>
    </row>
    <row r="13" spans="1:9" x14ac:dyDescent="0.3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2" t="s">
        <v>289</v>
      </c>
      <c r="B14" s="2" t="s">
        <v>290</v>
      </c>
      <c r="C14" s="2"/>
      <c r="D14" s="2"/>
      <c r="E14" s="2" t="s">
        <v>289</v>
      </c>
      <c r="F14" s="2" t="s">
        <v>290</v>
      </c>
      <c r="G14" s="2"/>
      <c r="H14" s="2"/>
      <c r="I14" s="2"/>
    </row>
    <row r="15" spans="1:9" x14ac:dyDescent="0.3">
      <c r="A15" s="8">
        <v>0</v>
      </c>
      <c r="B15" s="8">
        <f>B5</f>
        <v>16320</v>
      </c>
      <c r="C15" s="9">
        <v>0</v>
      </c>
      <c r="D15" s="2"/>
      <c r="E15" s="8">
        <v>0</v>
      </c>
      <c r="F15" s="8">
        <f>B15</f>
        <v>16320</v>
      </c>
      <c r="G15" s="9">
        <v>0</v>
      </c>
      <c r="H15" s="2"/>
      <c r="I15" s="2"/>
    </row>
    <row r="16" spans="1:9" x14ac:dyDescent="0.3">
      <c r="A16" s="10">
        <f>A6</f>
        <v>16320</v>
      </c>
      <c r="B16" s="10">
        <f>IF($C$12&lt;A16,A16,IF($C$12&lt;B6,$C$12,B6))</f>
        <v>16320</v>
      </c>
      <c r="C16" s="9">
        <f>(B16-A16)*C6</f>
        <v>0</v>
      </c>
      <c r="D16" s="2"/>
      <c r="E16" s="10">
        <f>A16</f>
        <v>16320</v>
      </c>
      <c r="F16" s="10">
        <f>IF($G$12&lt;E16,E16,IF($G$12&lt;B6,$G$12,B6))</f>
        <v>16320</v>
      </c>
      <c r="G16" s="9">
        <f>(F16-E16)*C6</f>
        <v>0</v>
      </c>
      <c r="H16" s="2"/>
      <c r="I16" s="2"/>
    </row>
    <row r="17" spans="1:9" x14ac:dyDescent="0.3">
      <c r="A17" s="10">
        <f>A7</f>
        <v>28800</v>
      </c>
      <c r="B17" s="10">
        <f>IF($C$12&lt;A17,A17,IF($C$12&lt;B7,$C$12,B7))</f>
        <v>28800</v>
      </c>
      <c r="C17" s="9">
        <f>(B17-A17)*C7</f>
        <v>0</v>
      </c>
      <c r="D17" s="2"/>
      <c r="E17" s="10">
        <f>A17</f>
        <v>28800</v>
      </c>
      <c r="F17" s="10">
        <f>IF($G$12&lt;E17,E17,IF($G$12&lt;B7,$G$12,B7))</f>
        <v>28800</v>
      </c>
      <c r="G17" s="9">
        <f>(F17-E17)*C7</f>
        <v>0</v>
      </c>
      <c r="H17" s="2"/>
      <c r="I17" s="2"/>
    </row>
    <row r="18" spans="1:9" x14ac:dyDescent="0.3">
      <c r="A18" s="10">
        <f>A8</f>
        <v>49840</v>
      </c>
      <c r="B18" s="10">
        <f>IF($C$12&lt;A18,A18,IF($C$12&lt;B8,$C$12,B8))</f>
        <v>49840</v>
      </c>
      <c r="C18" s="9">
        <f>(B18-A18)*C8</f>
        <v>0</v>
      </c>
      <c r="D18" s="2"/>
      <c r="E18" s="10">
        <f>A18</f>
        <v>49840</v>
      </c>
      <c r="F18" s="10">
        <f>IF($G$12&lt;E18,E18,IF($G$12&lt;B8,$G$12,B8))</f>
        <v>49840</v>
      </c>
      <c r="G18" s="9">
        <f>(F18-E18)*C8</f>
        <v>0</v>
      </c>
      <c r="H18" s="2"/>
      <c r="I18" s="2"/>
    </row>
    <row r="19" spans="1:9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">
      <c r="A20" s="11" t="s">
        <v>14</v>
      </c>
      <c r="B20" s="12"/>
      <c r="C20" s="13">
        <f>SUM(C15:C19)</f>
        <v>0</v>
      </c>
      <c r="D20" s="2"/>
      <c r="E20" s="11" t="s">
        <v>14</v>
      </c>
      <c r="F20" s="12"/>
      <c r="G20" s="13">
        <f>SUM(G15:G19)</f>
        <v>0</v>
      </c>
      <c r="H20" s="2"/>
      <c r="I20" s="2"/>
    </row>
    <row r="21" spans="1:9" x14ac:dyDescent="0.3">
      <c r="A21" s="2" t="s">
        <v>436</v>
      </c>
      <c r="B21" s="2"/>
      <c r="C21" s="9">
        <f>C12-C20-'VI) Income Statement'!B23</f>
        <v>0</v>
      </c>
      <c r="D21" s="2"/>
      <c r="E21" s="2" t="s">
        <v>436</v>
      </c>
      <c r="F21" s="2"/>
      <c r="G21" s="9">
        <f>G12-G20-'VI) Income Statement'!C23</f>
        <v>0</v>
      </c>
      <c r="H21" s="2"/>
      <c r="I21" s="2"/>
    </row>
    <row r="22" spans="1:9" x14ac:dyDescent="0.3">
      <c r="A22" s="2"/>
      <c r="B22" s="2"/>
      <c r="C22" s="9"/>
      <c r="D22" s="2"/>
      <c r="E22" s="2"/>
      <c r="F22" s="2"/>
      <c r="G22" s="9"/>
      <c r="H22" s="2"/>
      <c r="I22" s="2"/>
    </row>
    <row r="23" spans="1:9" customFormat="1" x14ac:dyDescent="0.3"/>
    <row r="36" spans="1:5" x14ac:dyDescent="0.3">
      <c r="A36" s="2"/>
      <c r="B36" s="2"/>
      <c r="C36" s="2"/>
      <c r="D36" s="2"/>
      <c r="E36" s="2"/>
    </row>
    <row r="37" spans="1:5" x14ac:dyDescent="0.3">
      <c r="A37" s="2"/>
      <c r="B37" s="2"/>
      <c r="C37" s="2"/>
      <c r="D37" s="2"/>
      <c r="E37" s="2"/>
    </row>
    <row r="38" spans="1:5" x14ac:dyDescent="0.3">
      <c r="A38" s="2"/>
      <c r="B38" s="2"/>
      <c r="C38" s="2"/>
      <c r="D38" s="2"/>
      <c r="E38" s="2"/>
    </row>
    <row r="39" spans="1:5" x14ac:dyDescent="0.3">
      <c r="A39" s="2"/>
      <c r="B39" s="2"/>
      <c r="C39" s="2"/>
      <c r="D39" s="2"/>
      <c r="E39" s="2"/>
    </row>
    <row r="40" spans="1:5" x14ac:dyDescent="0.3">
      <c r="A40" s="2"/>
      <c r="B40" s="2"/>
      <c r="C40" s="2"/>
      <c r="D40" s="2"/>
      <c r="E40" s="2"/>
    </row>
    <row r="41" spans="1:5" x14ac:dyDescent="0.3">
      <c r="A41" s="2"/>
      <c r="B41" s="2"/>
      <c r="C41" s="2"/>
      <c r="D41" s="2"/>
      <c r="E41" s="2"/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  <oddFooter>&amp;L&amp;"-,Italique"Plan Financier - Aperçu&amp;C&amp;"-,Italique"(c) Dreams Lab - Partena Professional&amp;R&amp;"-,Italique"Tous droits réservés.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f1c535-a9e6-493e-9fe0-e2ef296c292b" xsi:nil="true"/>
    <lcf76f155ced4ddcb4097134ff3c332f xmlns="819d0c3e-1359-4855-9a6c-397563e677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509A546E5609449D1C4F1F846F04B9" ma:contentTypeVersion="18" ma:contentTypeDescription="Een nieuw document maken." ma:contentTypeScope="" ma:versionID="8ba89c4aabf0c0e8e98d4f435d290c1c">
  <xsd:schema xmlns:xsd="http://www.w3.org/2001/XMLSchema" xmlns:xs="http://www.w3.org/2001/XMLSchema" xmlns:p="http://schemas.microsoft.com/office/2006/metadata/properties" xmlns:ns2="819d0c3e-1359-4855-9a6c-397563e67786" xmlns:ns3="86e24671-bd3a-4734-a076-c09795cc01c6" xmlns:ns4="95f1c535-a9e6-493e-9fe0-e2ef296c292b" targetNamespace="http://schemas.microsoft.com/office/2006/metadata/properties" ma:root="true" ma:fieldsID="c55a4c8bcb54a27c5a58392b732c6f92" ns2:_="" ns3:_="" ns4:_="">
    <xsd:import namespace="819d0c3e-1359-4855-9a6c-397563e67786"/>
    <xsd:import namespace="86e24671-bd3a-4734-a076-c09795cc01c6"/>
    <xsd:import namespace="95f1c535-a9e6-493e-9fe0-e2ef296c29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d0c3e-1359-4855-9a6c-397563e67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db61c6-78c1-4765-985b-2ae25fdd19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24671-bd3a-4734-a076-c09795cc01c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1c535-a9e6-493e-9fe0-e2ef296c292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de18293-de8b-4b03-a676-09fdd0c9e351}" ma:internalName="TaxCatchAll" ma:showField="CatchAllData" ma:web="86e24671-bd3a-4734-a076-c09795cc01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5DD354-BEBF-4FB8-96C3-0E33F475544E}">
  <ds:schemaRefs>
    <ds:schemaRef ds:uri="86e24671-bd3a-4734-a076-c09795cc01c6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95f1c535-a9e6-493e-9fe0-e2ef296c292b"/>
    <ds:schemaRef ds:uri="819d0c3e-1359-4855-9a6c-397563e67786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61CFA60-A24A-4A65-9D0B-3B89B7C2E8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DB2D6-5E3E-4B9D-9BC0-10F4174B12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9d0c3e-1359-4855-9a6c-397563e67786"/>
    <ds:schemaRef ds:uri="86e24671-bd3a-4734-a076-c09795cc01c6"/>
    <ds:schemaRef ds:uri="95f1c535-a9e6-493e-9fe0-e2ef296c29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9</vt:i4>
      </vt:variant>
    </vt:vector>
  </HeadingPairs>
  <TitlesOfParts>
    <vt:vector size="22" baseType="lpstr">
      <vt:lpstr>Financial Plan</vt:lpstr>
      <vt:lpstr>I) Investments</vt:lpstr>
      <vt:lpstr>II) Financing</vt:lpstr>
      <vt:lpstr>III) Revenue &amp; variable costs</vt:lpstr>
      <vt:lpstr>List of costs (for information)</vt:lpstr>
      <vt:lpstr>IV) Fixed Costs</vt:lpstr>
      <vt:lpstr>V) Disallowed Expenses</vt:lpstr>
      <vt:lpstr>VI) Income Statement</vt:lpstr>
      <vt:lpstr>VII) Taxes</vt:lpstr>
      <vt:lpstr>VIII) Break-Even Turnover</vt:lpstr>
      <vt:lpstr>IX) Dashboard</vt:lpstr>
      <vt:lpstr>X) Cash Flow Statement</vt:lpstr>
      <vt:lpstr>Fiscal break-even point</vt:lpstr>
      <vt:lpstr>'I) Investments'!Print_Area</vt:lpstr>
      <vt:lpstr>'II) Financing'!Print_Area</vt:lpstr>
      <vt:lpstr>'III) Revenue &amp; variable costs'!Print_Area</vt:lpstr>
      <vt:lpstr>'IV) Fixed Costs'!Print_Area</vt:lpstr>
      <vt:lpstr>'V) Disallowed Expenses'!Print_Area</vt:lpstr>
      <vt:lpstr>'VI) Income Statement'!Print_Area</vt:lpstr>
      <vt:lpstr>'VII) Taxes'!Print_Area</vt:lpstr>
      <vt:lpstr>'VIII) Break-Even Turnover'!Print_Area</vt:lpstr>
      <vt:lpstr>'IV) Fixed Costs'!Print_Titles</vt:lpstr>
    </vt:vector>
  </TitlesOfParts>
  <Manager/>
  <Company>Vinny27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ben.brouckaert@starterslabo.be</dc:creator>
  <cp:keywords/>
  <dc:description/>
  <cp:lastModifiedBy>Meertens, Antje</cp:lastModifiedBy>
  <cp:revision/>
  <dcterms:created xsi:type="dcterms:W3CDTF">2015-03-05T09:21:58Z</dcterms:created>
  <dcterms:modified xsi:type="dcterms:W3CDTF">2026-11-04T14:42:15Z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0x010100A6509A546E5609449D1C4F1F846F04B9</vt:lpwstr>
  </property>
  <property fmtid="{D5CDD505-2E9C-101B-9397-08002B2CF9AE}" pid="3" name="MediaServiceImageTags">
    <vt:lpwstr/>
  </property>
</Properties>
</file>